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ldhont\Desktop\Nouveau dossier\"/>
    </mc:Choice>
  </mc:AlternateContent>
  <bookViews>
    <workbookView xWindow="1575" yWindow="0" windowWidth="24015" windowHeight="14655" tabRatio="716" firstSheet="34" activeTab="39"/>
  </bookViews>
  <sheets>
    <sheet name="Accueil" sheetId="142" r:id="rId1"/>
    <sheet name="Entrée des observations" sheetId="2" r:id="rId2"/>
    <sheet name="Récapitulatif classe" sheetId="3" r:id="rId3"/>
    <sheet name="strategies pédagogiques" sheetId="4" state="hidden" r:id="rId4"/>
    <sheet name="Fiche profil classe" sheetId="143" r:id="rId5"/>
    <sheet name="Suivi élève" sheetId="8" r:id="rId6"/>
    <sheet name="Suivi élève (2)" sheetId="144" r:id="rId7"/>
    <sheet name="Suivi élève (3)" sheetId="145" r:id="rId8"/>
    <sheet name="Suivi élève (4)" sheetId="146" r:id="rId9"/>
    <sheet name="Suivi élève (5)" sheetId="147" r:id="rId10"/>
    <sheet name="Suivi élève (6)" sheetId="178" r:id="rId11"/>
    <sheet name="Suivi élève (7)" sheetId="179" r:id="rId12"/>
    <sheet name="Suivi élève (8)" sheetId="180" r:id="rId13"/>
    <sheet name="Suivi élève (9)" sheetId="181" r:id="rId14"/>
    <sheet name="Suivi élève (10)" sheetId="182" r:id="rId15"/>
    <sheet name="Suivi élève (11)" sheetId="183" r:id="rId16"/>
    <sheet name="Suivi élève (12)" sheetId="184" r:id="rId17"/>
    <sheet name="Suivi élève (13)" sheetId="185" r:id="rId18"/>
    <sheet name="Suivi élève (14)" sheetId="186" r:id="rId19"/>
    <sheet name="Suivi élève (15)" sheetId="187" r:id="rId20"/>
    <sheet name="Suivi élève (16)" sheetId="188" r:id="rId21"/>
    <sheet name="Suivi élève (17)" sheetId="189" r:id="rId22"/>
    <sheet name="Suivi élève (18)" sheetId="190" r:id="rId23"/>
    <sheet name="Suivi élève (19)" sheetId="191" r:id="rId24"/>
    <sheet name="Suivi élève (20)" sheetId="192" r:id="rId25"/>
    <sheet name="Suivi élève (21)" sheetId="193" r:id="rId26"/>
    <sheet name="Suivi élève (22)" sheetId="194" r:id="rId27"/>
    <sheet name="Suivi élève (23)" sheetId="195" r:id="rId28"/>
    <sheet name="Suivi élève (24)" sheetId="196" r:id="rId29"/>
    <sheet name="Suivi élève (25)" sheetId="197" r:id="rId30"/>
    <sheet name="Suivi élève (26)" sheetId="198" r:id="rId31"/>
    <sheet name="Suivi élève (27)" sheetId="199" r:id="rId32"/>
    <sheet name="Suivi élève (28)" sheetId="200" r:id="rId33"/>
    <sheet name="Suivi élève (29)" sheetId="201" r:id="rId34"/>
    <sheet name="Suivi élève (30)" sheetId="202" r:id="rId35"/>
    <sheet name="Suivi élève (31)" sheetId="203" r:id="rId36"/>
    <sheet name="Suivi élève (32)" sheetId="204" r:id="rId37"/>
    <sheet name="Suivi élève (33)" sheetId="205" r:id="rId38"/>
    <sheet name="Suivi élève (34)" sheetId="206" r:id="rId39"/>
    <sheet name="Suivi élève (35)" sheetId="207" r:id="rId40"/>
    <sheet name="bilan socle" sheetId="6" state="hidden" r:id="rId41"/>
  </sheets>
  <definedNames>
    <definedName name="autonomie" localSheetId="14">#REF!</definedName>
    <definedName name="autonomie" localSheetId="16">#REF!</definedName>
    <definedName name="autonomie" localSheetId="17">#REF!</definedName>
    <definedName name="autonomie" localSheetId="18">#REF!</definedName>
    <definedName name="autonomie" localSheetId="19">#REF!</definedName>
    <definedName name="autonomie" localSheetId="21">#REF!</definedName>
    <definedName name="autonomie" localSheetId="22">#REF!</definedName>
    <definedName name="autonomie" localSheetId="23">#REF!</definedName>
    <definedName name="autonomie" localSheetId="6">#REF!</definedName>
    <definedName name="autonomie" localSheetId="24">#REF!</definedName>
    <definedName name="autonomie" localSheetId="26">#REF!</definedName>
    <definedName name="autonomie" localSheetId="27">#REF!</definedName>
    <definedName name="autonomie" localSheetId="28">#REF!</definedName>
    <definedName name="autonomie" localSheetId="29">#REF!</definedName>
    <definedName name="autonomie" localSheetId="31">#REF!</definedName>
    <definedName name="autonomie" localSheetId="32">#REF!</definedName>
    <definedName name="autonomie" localSheetId="33">#REF!</definedName>
    <definedName name="autonomie" localSheetId="7">#REF!</definedName>
    <definedName name="autonomie" localSheetId="34">#REF!</definedName>
    <definedName name="autonomie" localSheetId="36">#REF!</definedName>
    <definedName name="autonomie" localSheetId="37">#REF!</definedName>
    <definedName name="autonomie" localSheetId="38">#REF!</definedName>
    <definedName name="autonomie" localSheetId="39">#REF!</definedName>
    <definedName name="autonomie" localSheetId="8">#REF!</definedName>
    <definedName name="autonomie" localSheetId="9">#REF!</definedName>
    <definedName name="autonomie" localSheetId="11">#REF!</definedName>
    <definedName name="autonomie" localSheetId="12">#REF!</definedName>
    <definedName name="autonomie" localSheetId="13">#REF!</definedName>
    <definedName name="autonomie">#REF!</definedName>
    <definedName name="autonomie_affective" localSheetId="14">#REF!</definedName>
    <definedName name="autonomie_affective" localSheetId="16">#REF!</definedName>
    <definedName name="autonomie_affective" localSheetId="17">#REF!</definedName>
    <definedName name="autonomie_affective" localSheetId="18">#REF!</definedName>
    <definedName name="autonomie_affective" localSheetId="19">#REF!</definedName>
    <definedName name="autonomie_affective" localSheetId="21">#REF!</definedName>
    <definedName name="autonomie_affective" localSheetId="22">#REF!</definedName>
    <definedName name="autonomie_affective" localSheetId="23">#REF!</definedName>
    <definedName name="autonomie_affective" localSheetId="6">#REF!</definedName>
    <definedName name="autonomie_affective" localSheetId="24">#REF!</definedName>
    <definedName name="autonomie_affective" localSheetId="26">#REF!</definedName>
    <definedName name="autonomie_affective" localSheetId="27">#REF!</definedName>
    <definedName name="autonomie_affective" localSheetId="28">#REF!</definedName>
    <definedName name="autonomie_affective" localSheetId="29">#REF!</definedName>
    <definedName name="autonomie_affective" localSheetId="31">#REF!</definedName>
    <definedName name="autonomie_affective" localSheetId="32">#REF!</definedName>
    <definedName name="autonomie_affective" localSheetId="33">#REF!</definedName>
    <definedName name="autonomie_affective" localSheetId="7">#REF!</definedName>
    <definedName name="autonomie_affective" localSheetId="34">#REF!</definedName>
    <definedName name="autonomie_affective" localSheetId="36">#REF!</definedName>
    <definedName name="autonomie_affective" localSheetId="37">#REF!</definedName>
    <definedName name="autonomie_affective" localSheetId="38">#REF!</definedName>
    <definedName name="autonomie_affective" localSheetId="39">#REF!</definedName>
    <definedName name="autonomie_affective" localSheetId="8">#REF!</definedName>
    <definedName name="autonomie_affective" localSheetId="9">#REF!</definedName>
    <definedName name="autonomie_affective" localSheetId="11">#REF!</definedName>
    <definedName name="autonomie_affective" localSheetId="12">#REF!</definedName>
    <definedName name="autonomie_affective" localSheetId="13">#REF!</definedName>
    <definedName name="autonomie_affective">#REF!</definedName>
    <definedName name="communiquer_ecrit" localSheetId="14">#REF!</definedName>
    <definedName name="communiquer_ecrit" localSheetId="16">#REF!</definedName>
    <definedName name="communiquer_ecrit" localSheetId="17">#REF!</definedName>
    <definedName name="communiquer_ecrit" localSheetId="18">#REF!</definedName>
    <definedName name="communiquer_ecrit" localSheetId="19">#REF!</definedName>
    <definedName name="communiquer_ecrit" localSheetId="21">#REF!</definedName>
    <definedName name="communiquer_ecrit" localSheetId="22">#REF!</definedName>
    <definedName name="communiquer_ecrit" localSheetId="23">#REF!</definedName>
    <definedName name="communiquer_ecrit" localSheetId="6">#REF!</definedName>
    <definedName name="communiquer_ecrit" localSheetId="24">#REF!</definedName>
    <definedName name="communiquer_ecrit" localSheetId="26">#REF!</definedName>
    <definedName name="communiquer_ecrit" localSheetId="27">#REF!</definedName>
    <definedName name="communiquer_ecrit" localSheetId="28">#REF!</definedName>
    <definedName name="communiquer_ecrit" localSheetId="29">#REF!</definedName>
    <definedName name="communiquer_ecrit" localSheetId="31">#REF!</definedName>
    <definedName name="communiquer_ecrit" localSheetId="32">#REF!</definedName>
    <definedName name="communiquer_ecrit" localSheetId="33">#REF!</definedName>
    <definedName name="communiquer_ecrit" localSheetId="7">#REF!</definedName>
    <definedName name="communiquer_ecrit" localSheetId="34">#REF!</definedName>
    <definedName name="communiquer_ecrit" localSheetId="36">#REF!</definedName>
    <definedName name="communiquer_ecrit" localSheetId="37">#REF!</definedName>
    <definedName name="communiquer_ecrit" localSheetId="38">#REF!</definedName>
    <definedName name="communiquer_ecrit" localSheetId="39">#REF!</definedName>
    <definedName name="communiquer_ecrit" localSheetId="8">#REF!</definedName>
    <definedName name="communiquer_ecrit" localSheetId="9">#REF!</definedName>
    <definedName name="communiquer_ecrit" localSheetId="11">#REF!</definedName>
    <definedName name="communiquer_ecrit" localSheetId="12">#REF!</definedName>
    <definedName name="communiquer_ecrit" localSheetId="13">#REF!</definedName>
    <definedName name="communiquer_ecrit">#REF!</definedName>
    <definedName name="communiquer_oral" localSheetId="14">#REF!</definedName>
    <definedName name="communiquer_oral" localSheetId="16">#REF!</definedName>
    <definedName name="communiquer_oral" localSheetId="17">#REF!</definedName>
    <definedName name="communiquer_oral" localSheetId="18">#REF!</definedName>
    <definedName name="communiquer_oral" localSheetId="19">#REF!</definedName>
    <definedName name="communiquer_oral" localSheetId="21">#REF!</definedName>
    <definedName name="communiquer_oral" localSheetId="22">#REF!</definedName>
    <definedName name="communiquer_oral" localSheetId="23">#REF!</definedName>
    <definedName name="communiquer_oral" localSheetId="6">#REF!</definedName>
    <definedName name="communiquer_oral" localSheetId="24">#REF!</definedName>
    <definedName name="communiquer_oral" localSheetId="26">#REF!</definedName>
    <definedName name="communiquer_oral" localSheetId="27">#REF!</definedName>
    <definedName name="communiquer_oral" localSheetId="28">#REF!</definedName>
    <definedName name="communiquer_oral" localSheetId="29">#REF!</definedName>
    <definedName name="communiquer_oral" localSheetId="31">#REF!</definedName>
    <definedName name="communiquer_oral" localSheetId="32">#REF!</definedName>
    <definedName name="communiquer_oral" localSheetId="33">#REF!</definedName>
    <definedName name="communiquer_oral" localSheetId="7">#REF!</definedName>
    <definedName name="communiquer_oral" localSheetId="34">#REF!</definedName>
    <definedName name="communiquer_oral" localSheetId="36">#REF!</definedName>
    <definedName name="communiquer_oral" localSheetId="37">#REF!</definedName>
    <definedName name="communiquer_oral" localSheetId="38">#REF!</definedName>
    <definedName name="communiquer_oral" localSheetId="39">#REF!</definedName>
    <definedName name="communiquer_oral" localSheetId="8">#REF!</definedName>
    <definedName name="communiquer_oral" localSheetId="9">#REF!</definedName>
    <definedName name="communiquer_oral" localSheetId="11">#REF!</definedName>
    <definedName name="communiquer_oral" localSheetId="12">#REF!</definedName>
    <definedName name="communiquer_oral" localSheetId="13">#REF!</definedName>
    <definedName name="communiquer_oral">#REF!</definedName>
    <definedName name="communiquer_procedures" localSheetId="14">#REF!</definedName>
    <definedName name="communiquer_procedures" localSheetId="16">#REF!</definedName>
    <definedName name="communiquer_procedures" localSheetId="17">#REF!</definedName>
    <definedName name="communiquer_procedures" localSheetId="18">#REF!</definedName>
    <definedName name="communiquer_procedures" localSheetId="19">#REF!</definedName>
    <definedName name="communiquer_procedures" localSheetId="21">#REF!</definedName>
    <definedName name="communiquer_procedures" localSheetId="22">#REF!</definedName>
    <definedName name="communiquer_procedures" localSheetId="23">#REF!</definedName>
    <definedName name="communiquer_procedures" localSheetId="6">#REF!</definedName>
    <definedName name="communiquer_procedures" localSheetId="24">#REF!</definedName>
    <definedName name="communiquer_procedures" localSheetId="26">#REF!</definedName>
    <definedName name="communiquer_procedures" localSheetId="27">#REF!</definedName>
    <definedName name="communiquer_procedures" localSheetId="28">#REF!</definedName>
    <definedName name="communiquer_procedures" localSheetId="29">#REF!</definedName>
    <definedName name="communiquer_procedures" localSheetId="31">#REF!</definedName>
    <definedName name="communiquer_procedures" localSheetId="32">#REF!</definedName>
    <definedName name="communiquer_procedures" localSheetId="33">#REF!</definedName>
    <definedName name="communiquer_procedures" localSheetId="7">#REF!</definedName>
    <definedName name="communiquer_procedures" localSheetId="34">#REF!</definedName>
    <definedName name="communiquer_procedures" localSheetId="36">#REF!</definedName>
    <definedName name="communiquer_procedures" localSheetId="37">#REF!</definedName>
    <definedName name="communiquer_procedures" localSheetId="38">#REF!</definedName>
    <definedName name="communiquer_procedures" localSheetId="39">#REF!</definedName>
    <definedName name="communiquer_procedures" localSheetId="8">#REF!</definedName>
    <definedName name="communiquer_procedures" localSheetId="9">#REF!</definedName>
    <definedName name="communiquer_procedures" localSheetId="11">#REF!</definedName>
    <definedName name="communiquer_procedures" localSheetId="12">#REF!</definedName>
    <definedName name="communiquer_procedures" localSheetId="13">#REF!</definedName>
    <definedName name="communiquer_procedures">#REF!</definedName>
    <definedName name="coordi_motice" localSheetId="14">#REF!</definedName>
    <definedName name="coordi_motice" localSheetId="16">#REF!</definedName>
    <definedName name="coordi_motice" localSheetId="17">#REF!</definedName>
    <definedName name="coordi_motice" localSheetId="18">#REF!</definedName>
    <definedName name="coordi_motice" localSheetId="19">#REF!</definedName>
    <definedName name="coordi_motice" localSheetId="21">#REF!</definedName>
    <definedName name="coordi_motice" localSheetId="22">#REF!</definedName>
    <definedName name="coordi_motice" localSheetId="23">#REF!</definedName>
    <definedName name="coordi_motice" localSheetId="6">#REF!</definedName>
    <definedName name="coordi_motice" localSheetId="24">#REF!</definedName>
    <definedName name="coordi_motice" localSheetId="26">#REF!</definedName>
    <definedName name="coordi_motice" localSheetId="27">#REF!</definedName>
    <definedName name="coordi_motice" localSheetId="28">#REF!</definedName>
    <definedName name="coordi_motice" localSheetId="29">#REF!</definedName>
    <definedName name="coordi_motice" localSheetId="31">#REF!</definedName>
    <definedName name="coordi_motice" localSheetId="32">#REF!</definedName>
    <definedName name="coordi_motice" localSheetId="33">#REF!</definedName>
    <definedName name="coordi_motice" localSheetId="7">#REF!</definedName>
    <definedName name="coordi_motice" localSheetId="34">#REF!</definedName>
    <definedName name="coordi_motice" localSheetId="36">#REF!</definedName>
    <definedName name="coordi_motice" localSheetId="37">#REF!</definedName>
    <definedName name="coordi_motice" localSheetId="38">#REF!</definedName>
    <definedName name="coordi_motice" localSheetId="39">#REF!</definedName>
    <definedName name="coordi_motice" localSheetId="8">#REF!</definedName>
    <definedName name="coordi_motice" localSheetId="9">#REF!</definedName>
    <definedName name="coordi_motice" localSheetId="11">#REF!</definedName>
    <definedName name="coordi_motice" localSheetId="12">#REF!</definedName>
    <definedName name="coordi_motice" localSheetId="13">#REF!</definedName>
    <definedName name="coordi_motice">#REF!</definedName>
    <definedName name="emotions" localSheetId="14">#REF!</definedName>
    <definedName name="emotions" localSheetId="16">#REF!</definedName>
    <definedName name="emotions" localSheetId="17">#REF!</definedName>
    <definedName name="emotions" localSheetId="18">#REF!</definedName>
    <definedName name="emotions" localSheetId="19">#REF!</definedName>
    <definedName name="emotions" localSheetId="21">#REF!</definedName>
    <definedName name="emotions" localSheetId="22">#REF!</definedName>
    <definedName name="emotions" localSheetId="23">#REF!</definedName>
    <definedName name="emotions" localSheetId="6">#REF!</definedName>
    <definedName name="emotions" localSheetId="24">#REF!</definedName>
    <definedName name="emotions" localSheetId="26">#REF!</definedName>
    <definedName name="emotions" localSheetId="27">#REF!</definedName>
    <definedName name="emotions" localSheetId="28">#REF!</definedName>
    <definedName name="emotions" localSheetId="29">#REF!</definedName>
    <definedName name="emotions" localSheetId="31">#REF!</definedName>
    <definedName name="emotions" localSheetId="32">#REF!</definedName>
    <definedName name="emotions" localSheetId="33">#REF!</definedName>
    <definedName name="emotions" localSheetId="7">#REF!</definedName>
    <definedName name="emotions" localSheetId="34">#REF!</definedName>
    <definedName name="emotions" localSheetId="36">#REF!</definedName>
    <definedName name="emotions" localSheetId="37">#REF!</definedName>
    <definedName name="emotions" localSheetId="38">#REF!</definedName>
    <definedName name="emotions" localSheetId="39">#REF!</definedName>
    <definedName name="emotions" localSheetId="8">#REF!</definedName>
    <definedName name="emotions" localSheetId="9">#REF!</definedName>
    <definedName name="emotions" localSheetId="11">#REF!</definedName>
    <definedName name="emotions" localSheetId="12">#REF!</definedName>
    <definedName name="emotions" localSheetId="13">#REF!</definedName>
    <definedName name="emotions">#REF!</definedName>
    <definedName name="entendre" localSheetId="14">#REF!</definedName>
    <definedName name="entendre" localSheetId="16">#REF!</definedName>
    <definedName name="entendre" localSheetId="17">#REF!</definedName>
    <definedName name="entendre" localSheetId="18">#REF!</definedName>
    <definedName name="entendre" localSheetId="19">#REF!</definedName>
    <definedName name="entendre" localSheetId="21">#REF!</definedName>
    <definedName name="entendre" localSheetId="22">#REF!</definedName>
    <definedName name="entendre" localSheetId="23">#REF!</definedName>
    <definedName name="entendre" localSheetId="6">#REF!</definedName>
    <definedName name="entendre" localSheetId="24">#REF!</definedName>
    <definedName name="entendre" localSheetId="26">#REF!</definedName>
    <definedName name="entendre" localSheetId="27">#REF!</definedName>
    <definedName name="entendre" localSheetId="28">#REF!</definedName>
    <definedName name="entendre" localSheetId="29">#REF!</definedName>
    <definedName name="entendre" localSheetId="31">#REF!</definedName>
    <definedName name="entendre" localSheetId="32">#REF!</definedName>
    <definedName name="entendre" localSheetId="33">#REF!</definedName>
    <definedName name="entendre" localSheetId="7">#REF!</definedName>
    <definedName name="entendre" localSheetId="34">#REF!</definedName>
    <definedName name="entendre" localSheetId="36">#REF!</definedName>
    <definedName name="entendre" localSheetId="37">#REF!</definedName>
    <definedName name="entendre" localSheetId="38">#REF!</definedName>
    <definedName name="entendre" localSheetId="39">#REF!</definedName>
    <definedName name="entendre" localSheetId="8">#REF!</definedName>
    <definedName name="entendre" localSheetId="9">#REF!</definedName>
    <definedName name="entendre" localSheetId="11">#REF!</definedName>
    <definedName name="entendre" localSheetId="12">#REF!</definedName>
    <definedName name="entendre" localSheetId="13">#REF!</definedName>
    <definedName name="entendre">#REF!</definedName>
    <definedName name="estimedesoi" localSheetId="14">#REF!</definedName>
    <definedName name="estimedesoi" localSheetId="16">#REF!</definedName>
    <definedName name="estimedesoi" localSheetId="17">#REF!</definedName>
    <definedName name="estimedesoi" localSheetId="18">#REF!</definedName>
    <definedName name="estimedesoi" localSheetId="19">#REF!</definedName>
    <definedName name="estimedesoi" localSheetId="21">#REF!</definedName>
    <definedName name="estimedesoi" localSheetId="22">#REF!</definedName>
    <definedName name="estimedesoi" localSheetId="23">#REF!</definedName>
    <definedName name="estimedesoi" localSheetId="6">#REF!</definedName>
    <definedName name="estimedesoi" localSheetId="24">#REF!</definedName>
    <definedName name="estimedesoi" localSheetId="26">#REF!</definedName>
    <definedName name="estimedesoi" localSheetId="27">#REF!</definedName>
    <definedName name="estimedesoi" localSheetId="28">#REF!</definedName>
    <definedName name="estimedesoi" localSheetId="29">#REF!</definedName>
    <definedName name="estimedesoi" localSheetId="31">#REF!</definedName>
    <definedName name="estimedesoi" localSheetId="32">#REF!</definedName>
    <definedName name="estimedesoi" localSheetId="33">#REF!</definedName>
    <definedName name="estimedesoi" localSheetId="7">#REF!</definedName>
    <definedName name="estimedesoi" localSheetId="34">#REF!</definedName>
    <definedName name="estimedesoi" localSheetId="36">#REF!</definedName>
    <definedName name="estimedesoi" localSheetId="37">#REF!</definedName>
    <definedName name="estimedesoi" localSheetId="38">#REF!</definedName>
    <definedName name="estimedesoi" localSheetId="39">#REF!</definedName>
    <definedName name="estimedesoi" localSheetId="8">#REF!</definedName>
    <definedName name="estimedesoi" localSheetId="9">#REF!</definedName>
    <definedName name="estimedesoi" localSheetId="11">#REF!</definedName>
    <definedName name="estimedesoi" localSheetId="12">#REF!</definedName>
    <definedName name="estimedesoi" localSheetId="13">#REF!</definedName>
    <definedName name="estimedesoi">#REF!</definedName>
    <definedName name="fatigabilite" localSheetId="14">#REF!</definedName>
    <definedName name="fatigabilite" localSheetId="16">#REF!</definedName>
    <definedName name="fatigabilite" localSheetId="17">#REF!</definedName>
    <definedName name="fatigabilite" localSheetId="18">#REF!</definedName>
    <definedName name="fatigabilite" localSheetId="19">#REF!</definedName>
    <definedName name="fatigabilite" localSheetId="21">#REF!</definedName>
    <definedName name="fatigabilite" localSheetId="22">#REF!</definedName>
    <definedName name="fatigabilite" localSheetId="23">#REF!</definedName>
    <definedName name="fatigabilite" localSheetId="6">#REF!</definedName>
    <definedName name="fatigabilite" localSheetId="24">#REF!</definedName>
    <definedName name="fatigabilite" localSheetId="26">#REF!</definedName>
    <definedName name="fatigabilite" localSheetId="27">#REF!</definedName>
    <definedName name="fatigabilite" localSheetId="28">#REF!</definedName>
    <definedName name="fatigabilite" localSheetId="29">#REF!</definedName>
    <definedName name="fatigabilite" localSheetId="31">#REF!</definedName>
    <definedName name="fatigabilite" localSheetId="32">#REF!</definedName>
    <definedName name="fatigabilite" localSheetId="33">#REF!</definedName>
    <definedName name="fatigabilite" localSheetId="7">#REF!</definedName>
    <definedName name="fatigabilite" localSheetId="34">#REF!</definedName>
    <definedName name="fatigabilite" localSheetId="36">#REF!</definedName>
    <definedName name="fatigabilite" localSheetId="37">#REF!</definedName>
    <definedName name="fatigabilite" localSheetId="38">#REF!</definedName>
    <definedName name="fatigabilite" localSheetId="39">#REF!</definedName>
    <definedName name="fatigabilite" localSheetId="8">#REF!</definedName>
    <definedName name="fatigabilite" localSheetId="9">#REF!</definedName>
    <definedName name="fatigabilite" localSheetId="11">#REF!</definedName>
    <definedName name="fatigabilite" localSheetId="12">#REF!</definedName>
    <definedName name="fatigabilite" localSheetId="13">#REF!</definedName>
    <definedName name="fatigabilite">#REF!</definedName>
    <definedName name="fragilité" localSheetId="14">#REF!</definedName>
    <definedName name="fragilité" localSheetId="16">#REF!</definedName>
    <definedName name="fragilité" localSheetId="17">#REF!</definedName>
    <definedName name="fragilité" localSheetId="18">#REF!</definedName>
    <definedName name="fragilité" localSheetId="19">#REF!</definedName>
    <definedName name="fragilité" localSheetId="21">#REF!</definedName>
    <definedName name="fragilité" localSheetId="22">#REF!</definedName>
    <definedName name="fragilité" localSheetId="23">#REF!</definedName>
    <definedName name="fragilité" localSheetId="6">#REF!</definedName>
    <definedName name="fragilité" localSheetId="24">#REF!</definedName>
    <definedName name="fragilité" localSheetId="26">#REF!</definedName>
    <definedName name="fragilité" localSheetId="27">#REF!</definedName>
    <definedName name="fragilité" localSheetId="28">#REF!</definedName>
    <definedName name="fragilité" localSheetId="29">#REF!</definedName>
    <definedName name="fragilité" localSheetId="31">#REF!</definedName>
    <definedName name="fragilité" localSheetId="32">#REF!</definedName>
    <definedName name="fragilité" localSheetId="33">#REF!</definedName>
    <definedName name="fragilité" localSheetId="7">#REF!</definedName>
    <definedName name="fragilité" localSheetId="34">#REF!</definedName>
    <definedName name="fragilité" localSheetId="36">#REF!</definedName>
    <definedName name="fragilité" localSheetId="37">#REF!</definedName>
    <definedName name="fragilité" localSheetId="38">#REF!</definedName>
    <definedName name="fragilité" localSheetId="39">#REF!</definedName>
    <definedName name="fragilité" localSheetId="8">#REF!</definedName>
    <definedName name="fragilité" localSheetId="9">#REF!</definedName>
    <definedName name="fragilité" localSheetId="11">#REF!</definedName>
    <definedName name="fragilité" localSheetId="12">#REF!</definedName>
    <definedName name="fragilité" localSheetId="13">#REF!</definedName>
    <definedName name="fragilité">#REF!</definedName>
    <definedName name="inferences" localSheetId="14">#REF!</definedName>
    <definedName name="inferences" localSheetId="16">#REF!</definedName>
    <definedName name="inferences" localSheetId="17">#REF!</definedName>
    <definedName name="inferences" localSheetId="18">#REF!</definedName>
    <definedName name="inferences" localSheetId="19">#REF!</definedName>
    <definedName name="inferences" localSheetId="21">#REF!</definedName>
    <definedName name="inferences" localSheetId="22">#REF!</definedName>
    <definedName name="inferences" localSheetId="23">#REF!</definedName>
    <definedName name="inferences" localSheetId="6">#REF!</definedName>
    <definedName name="inferences" localSheetId="24">#REF!</definedName>
    <definedName name="inferences" localSheetId="26">#REF!</definedName>
    <definedName name="inferences" localSheetId="27">#REF!</definedName>
    <definedName name="inferences" localSheetId="28">#REF!</definedName>
    <definedName name="inferences" localSheetId="29">#REF!</definedName>
    <definedName name="inferences" localSheetId="31">#REF!</definedName>
    <definedName name="inferences" localSheetId="32">#REF!</definedName>
    <definedName name="inferences" localSheetId="33">#REF!</definedName>
    <definedName name="inferences" localSheetId="7">#REF!</definedName>
    <definedName name="inferences" localSheetId="34">#REF!</definedName>
    <definedName name="inferences" localSheetId="36">#REF!</definedName>
    <definedName name="inferences" localSheetId="37">#REF!</definedName>
    <definedName name="inferences" localSheetId="38">#REF!</definedName>
    <definedName name="inferences" localSheetId="39">#REF!</definedName>
    <definedName name="inferences" localSheetId="8">#REF!</definedName>
    <definedName name="inferences" localSheetId="9">#REF!</definedName>
    <definedName name="inferences" localSheetId="11">#REF!</definedName>
    <definedName name="inferences" localSheetId="12">#REF!</definedName>
    <definedName name="inferences" localSheetId="13">#REF!</definedName>
    <definedName name="inferences">#REF!</definedName>
    <definedName name="lire" localSheetId="14">#REF!</definedName>
    <definedName name="lire" localSheetId="16">#REF!</definedName>
    <definedName name="lire" localSheetId="17">#REF!</definedName>
    <definedName name="lire" localSheetId="18">#REF!</definedName>
    <definedName name="lire" localSheetId="19">#REF!</definedName>
    <definedName name="lire" localSheetId="21">#REF!</definedName>
    <definedName name="lire" localSheetId="22">#REF!</definedName>
    <definedName name="lire" localSheetId="23">#REF!</definedName>
    <definedName name="lire" localSheetId="6">#REF!</definedName>
    <definedName name="lire" localSheetId="24">#REF!</definedName>
    <definedName name="lire" localSheetId="26">#REF!</definedName>
    <definedName name="lire" localSheetId="27">#REF!</definedName>
    <definedName name="lire" localSheetId="28">#REF!</definedName>
    <definedName name="lire" localSheetId="29">#REF!</definedName>
    <definedName name="lire" localSheetId="31">#REF!</definedName>
    <definedName name="lire" localSheetId="32">#REF!</definedName>
    <definedName name="lire" localSheetId="33">#REF!</definedName>
    <definedName name="lire" localSheetId="7">#REF!</definedName>
    <definedName name="lire" localSheetId="34">#REF!</definedName>
    <definedName name="lire" localSheetId="36">#REF!</definedName>
    <definedName name="lire" localSheetId="37">#REF!</definedName>
    <definedName name="lire" localSheetId="38">#REF!</definedName>
    <definedName name="lire" localSheetId="39">#REF!</definedName>
    <definedName name="lire" localSheetId="8">#REF!</definedName>
    <definedName name="lire" localSheetId="9">#REF!</definedName>
    <definedName name="lire" localSheetId="11">#REF!</definedName>
    <definedName name="lire" localSheetId="12">#REF!</definedName>
    <definedName name="lire" localSheetId="13">#REF!</definedName>
    <definedName name="lire">#REF!</definedName>
    <definedName name="memoriser" localSheetId="14">#REF!</definedName>
    <definedName name="memoriser" localSheetId="16">#REF!</definedName>
    <definedName name="memoriser" localSheetId="17">#REF!</definedName>
    <definedName name="memoriser" localSheetId="18">#REF!</definedName>
    <definedName name="memoriser" localSheetId="19">#REF!</definedName>
    <definedName name="memoriser" localSheetId="21">#REF!</definedName>
    <definedName name="memoriser" localSheetId="22">#REF!</definedName>
    <definedName name="memoriser" localSheetId="23">#REF!</definedName>
    <definedName name="memoriser" localSheetId="6">#REF!</definedName>
    <definedName name="memoriser" localSheetId="24">#REF!</definedName>
    <definedName name="memoriser" localSheetId="26">#REF!</definedName>
    <definedName name="memoriser" localSheetId="27">#REF!</definedName>
    <definedName name="memoriser" localSheetId="28">#REF!</definedName>
    <definedName name="memoriser" localSheetId="29">#REF!</definedName>
    <definedName name="memoriser" localSheetId="31">#REF!</definedName>
    <definedName name="memoriser" localSheetId="32">#REF!</definedName>
    <definedName name="memoriser" localSheetId="33">#REF!</definedName>
    <definedName name="memoriser" localSheetId="7">#REF!</definedName>
    <definedName name="memoriser" localSheetId="34">#REF!</definedName>
    <definedName name="memoriser" localSheetId="36">#REF!</definedName>
    <definedName name="memoriser" localSheetId="37">#REF!</definedName>
    <definedName name="memoriser" localSheetId="38">#REF!</definedName>
    <definedName name="memoriser" localSheetId="39">#REF!</definedName>
    <definedName name="memoriser" localSheetId="8">#REF!</definedName>
    <definedName name="memoriser" localSheetId="9">#REF!</definedName>
    <definedName name="memoriser" localSheetId="11">#REF!</definedName>
    <definedName name="memoriser" localSheetId="12">#REF!</definedName>
    <definedName name="memoriser" localSheetId="13">#REF!</definedName>
    <definedName name="memoriser">#REF!</definedName>
    <definedName name="mobilisation" localSheetId="14">#REF!</definedName>
    <definedName name="mobilisation" localSheetId="16">#REF!</definedName>
    <definedName name="mobilisation" localSheetId="17">#REF!</definedName>
    <definedName name="mobilisation" localSheetId="18">#REF!</definedName>
    <definedName name="mobilisation" localSheetId="19">#REF!</definedName>
    <definedName name="mobilisation" localSheetId="21">#REF!</definedName>
    <definedName name="mobilisation" localSheetId="22">#REF!</definedName>
    <definedName name="mobilisation" localSheetId="23">#REF!</definedName>
    <definedName name="mobilisation" localSheetId="6">#REF!</definedName>
    <definedName name="mobilisation" localSheetId="24">#REF!</definedName>
    <definedName name="mobilisation" localSheetId="26">#REF!</definedName>
    <definedName name="mobilisation" localSheetId="27">#REF!</definedName>
    <definedName name="mobilisation" localSheetId="28">#REF!</definedName>
    <definedName name="mobilisation" localSheetId="29">#REF!</definedName>
    <definedName name="mobilisation" localSheetId="31">#REF!</definedName>
    <definedName name="mobilisation" localSheetId="32">#REF!</definedName>
    <definedName name="mobilisation" localSheetId="33">#REF!</definedName>
    <definedName name="mobilisation" localSheetId="7">#REF!</definedName>
    <definedName name="mobilisation" localSheetId="34">#REF!</definedName>
    <definedName name="mobilisation" localSheetId="36">#REF!</definedName>
    <definedName name="mobilisation" localSheetId="37">#REF!</definedName>
    <definedName name="mobilisation" localSheetId="38">#REF!</definedName>
    <definedName name="mobilisation" localSheetId="39">#REF!</definedName>
    <definedName name="mobilisation" localSheetId="8">#REF!</definedName>
    <definedName name="mobilisation" localSheetId="9">#REF!</definedName>
    <definedName name="mobilisation" localSheetId="11">#REF!</definedName>
    <definedName name="mobilisation" localSheetId="12">#REF!</definedName>
    <definedName name="mobilisation" localSheetId="13">#REF!</definedName>
    <definedName name="mobilisation">#REF!</definedName>
    <definedName name="motricite_fine" localSheetId="14">#REF!</definedName>
    <definedName name="motricite_fine" localSheetId="16">#REF!</definedName>
    <definedName name="motricite_fine" localSheetId="17">#REF!</definedName>
    <definedName name="motricite_fine" localSheetId="18">#REF!</definedName>
    <definedName name="motricite_fine" localSheetId="19">#REF!</definedName>
    <definedName name="motricite_fine" localSheetId="21">#REF!</definedName>
    <definedName name="motricite_fine" localSheetId="22">#REF!</definedName>
    <definedName name="motricite_fine" localSheetId="23">#REF!</definedName>
    <definedName name="motricite_fine" localSheetId="6">#REF!</definedName>
    <definedName name="motricite_fine" localSheetId="24">#REF!</definedName>
    <definedName name="motricite_fine" localSheetId="26">#REF!</definedName>
    <definedName name="motricite_fine" localSheetId="27">#REF!</definedName>
    <definedName name="motricite_fine" localSheetId="28">#REF!</definedName>
    <definedName name="motricite_fine" localSheetId="29">#REF!</definedName>
    <definedName name="motricite_fine" localSheetId="31">#REF!</definedName>
    <definedName name="motricite_fine" localSheetId="32">#REF!</definedName>
    <definedName name="motricite_fine" localSheetId="33">#REF!</definedName>
    <definedName name="motricite_fine" localSheetId="7">#REF!</definedName>
    <definedName name="motricite_fine" localSheetId="34">#REF!</definedName>
    <definedName name="motricite_fine" localSheetId="36">#REF!</definedName>
    <definedName name="motricite_fine" localSheetId="37">#REF!</definedName>
    <definedName name="motricite_fine" localSheetId="38">#REF!</definedName>
    <definedName name="motricite_fine" localSheetId="39">#REF!</definedName>
    <definedName name="motricite_fine" localSheetId="8">#REF!</definedName>
    <definedName name="motricite_fine" localSheetId="9">#REF!</definedName>
    <definedName name="motricite_fine" localSheetId="11">#REF!</definedName>
    <definedName name="motricite_fine" localSheetId="12">#REF!</definedName>
    <definedName name="motricite_fine" localSheetId="13">#REF!</definedName>
    <definedName name="motricite_fine">#REF!</definedName>
    <definedName name="nombres" localSheetId="14">#REF!</definedName>
    <definedName name="nombres" localSheetId="16">#REF!</definedName>
    <definedName name="nombres" localSheetId="17">#REF!</definedName>
    <definedName name="nombres" localSheetId="18">#REF!</definedName>
    <definedName name="nombres" localSheetId="19">#REF!</definedName>
    <definedName name="nombres" localSheetId="21">#REF!</definedName>
    <definedName name="nombres" localSheetId="22">#REF!</definedName>
    <definedName name="nombres" localSheetId="23">#REF!</definedName>
    <definedName name="nombres" localSheetId="6">#REF!</definedName>
    <definedName name="nombres" localSheetId="24">#REF!</definedName>
    <definedName name="nombres" localSheetId="26">#REF!</definedName>
    <definedName name="nombres" localSheetId="27">#REF!</definedName>
    <definedName name="nombres" localSheetId="28">#REF!</definedName>
    <definedName name="nombres" localSheetId="29">#REF!</definedName>
    <definedName name="nombres" localSheetId="31">#REF!</definedName>
    <definedName name="nombres" localSheetId="32">#REF!</definedName>
    <definedName name="nombres" localSheetId="33">#REF!</definedName>
    <definedName name="nombres" localSheetId="7">#REF!</definedName>
    <definedName name="nombres" localSheetId="34">#REF!</definedName>
    <definedName name="nombres" localSheetId="36">#REF!</definedName>
    <definedName name="nombres" localSheetId="37">#REF!</definedName>
    <definedName name="nombres" localSheetId="38">#REF!</definedName>
    <definedName name="nombres" localSheetId="39">#REF!</definedName>
    <definedName name="nombres" localSheetId="8">#REF!</definedName>
    <definedName name="nombres" localSheetId="9">#REF!</definedName>
    <definedName name="nombres" localSheetId="11">#REF!</definedName>
    <definedName name="nombres" localSheetId="12">#REF!</definedName>
    <definedName name="nombres" localSheetId="13">#REF!</definedName>
    <definedName name="nombres">#REF!</definedName>
    <definedName name="parler" localSheetId="14">#REF!</definedName>
    <definedName name="parler" localSheetId="16">#REF!</definedName>
    <definedName name="parler" localSheetId="17">#REF!</definedName>
    <definedName name="parler" localSheetId="18">#REF!</definedName>
    <definedName name="parler" localSheetId="19">#REF!</definedName>
    <definedName name="parler" localSheetId="21">#REF!</definedName>
    <definedName name="parler" localSheetId="22">#REF!</definedName>
    <definedName name="parler" localSheetId="23">#REF!</definedName>
    <definedName name="parler" localSheetId="6">#REF!</definedName>
    <definedName name="parler" localSheetId="24">#REF!</definedName>
    <definedName name="parler" localSheetId="26">#REF!</definedName>
    <definedName name="parler" localSheetId="27">#REF!</definedName>
    <definedName name="parler" localSheetId="28">#REF!</definedName>
    <definedName name="parler" localSheetId="29">#REF!</definedName>
    <definedName name="parler" localSheetId="31">#REF!</definedName>
    <definedName name="parler" localSheetId="32">#REF!</definedName>
    <definedName name="parler" localSheetId="33">#REF!</definedName>
    <definedName name="parler" localSheetId="7">#REF!</definedName>
    <definedName name="parler" localSheetId="34">#REF!</definedName>
    <definedName name="parler" localSheetId="36">#REF!</definedName>
    <definedName name="parler" localSheetId="37">#REF!</definedName>
    <definedName name="parler" localSheetId="38">#REF!</definedName>
    <definedName name="parler" localSheetId="39">#REF!</definedName>
    <definedName name="parler" localSheetId="8">#REF!</definedName>
    <definedName name="parler" localSheetId="9">#REF!</definedName>
    <definedName name="parler" localSheetId="11">#REF!</definedName>
    <definedName name="parler" localSheetId="12">#REF!</definedName>
    <definedName name="parler" localSheetId="13">#REF!</definedName>
    <definedName name="parler">#REF!</definedName>
    <definedName name="prise_informations" localSheetId="14">#REF!</definedName>
    <definedName name="prise_informations" localSheetId="16">#REF!</definedName>
    <definedName name="prise_informations" localSheetId="17">#REF!</definedName>
    <definedName name="prise_informations" localSheetId="18">#REF!</definedName>
    <definedName name="prise_informations" localSheetId="19">#REF!</definedName>
    <definedName name="prise_informations" localSheetId="21">#REF!</definedName>
    <definedName name="prise_informations" localSheetId="22">#REF!</definedName>
    <definedName name="prise_informations" localSheetId="23">#REF!</definedName>
    <definedName name="prise_informations" localSheetId="6">#REF!</definedName>
    <definedName name="prise_informations" localSheetId="24">#REF!</definedName>
    <definedName name="prise_informations" localSheetId="26">#REF!</definedName>
    <definedName name="prise_informations" localSheetId="27">#REF!</definedName>
    <definedName name="prise_informations" localSheetId="28">#REF!</definedName>
    <definedName name="prise_informations" localSheetId="29">#REF!</definedName>
    <definedName name="prise_informations" localSheetId="31">#REF!</definedName>
    <definedName name="prise_informations" localSheetId="32">#REF!</definedName>
    <definedName name="prise_informations" localSheetId="33">#REF!</definedName>
    <definedName name="prise_informations" localSheetId="7">#REF!</definedName>
    <definedName name="prise_informations" localSheetId="34">#REF!</definedName>
    <definedName name="prise_informations" localSheetId="36">#REF!</definedName>
    <definedName name="prise_informations" localSheetId="37">#REF!</definedName>
    <definedName name="prise_informations" localSheetId="38">#REF!</definedName>
    <definedName name="prise_informations" localSheetId="39">#REF!</definedName>
    <definedName name="prise_informations" localSheetId="8">#REF!</definedName>
    <definedName name="prise_informations" localSheetId="9">#REF!</definedName>
    <definedName name="prise_informations" localSheetId="11">#REF!</definedName>
    <definedName name="prise_informations" localSheetId="12">#REF!</definedName>
    <definedName name="prise_informations" localSheetId="13">#REF!</definedName>
    <definedName name="prise_informations">#REF!</definedName>
    <definedName name="projection" localSheetId="14">#REF!</definedName>
    <definedName name="projection" localSheetId="16">#REF!</definedName>
    <definedName name="projection" localSheetId="17">#REF!</definedName>
    <definedName name="projection" localSheetId="18">#REF!</definedName>
    <definedName name="projection" localSheetId="19">#REF!</definedName>
    <definedName name="projection" localSheetId="21">#REF!</definedName>
    <definedName name="projection" localSheetId="22">#REF!</definedName>
    <definedName name="projection" localSheetId="23">#REF!</definedName>
    <definedName name="projection" localSheetId="6">#REF!</definedName>
    <definedName name="projection" localSheetId="24">#REF!</definedName>
    <definedName name="projection" localSheetId="26">#REF!</definedName>
    <definedName name="projection" localSheetId="27">#REF!</definedName>
    <definedName name="projection" localSheetId="28">#REF!</definedName>
    <definedName name="projection" localSheetId="29">#REF!</definedName>
    <definedName name="projection" localSheetId="31">#REF!</definedName>
    <definedName name="projection" localSheetId="32">#REF!</definedName>
    <definedName name="projection" localSheetId="33">#REF!</definedName>
    <definedName name="projection" localSheetId="7">#REF!</definedName>
    <definedName name="projection" localSheetId="34">#REF!</definedName>
    <definedName name="projection" localSheetId="36">#REF!</definedName>
    <definedName name="projection" localSheetId="37">#REF!</definedName>
    <definedName name="projection" localSheetId="38">#REF!</definedName>
    <definedName name="projection" localSheetId="39">#REF!</definedName>
    <definedName name="projection" localSheetId="8">#REF!</definedName>
    <definedName name="projection" localSheetId="9">#REF!</definedName>
    <definedName name="projection" localSheetId="11">#REF!</definedName>
    <definedName name="projection" localSheetId="12">#REF!</definedName>
    <definedName name="projection" localSheetId="13">#REF!</definedName>
    <definedName name="projection">#REF!</definedName>
    <definedName name="relations_autrui" localSheetId="14">#REF!</definedName>
    <definedName name="relations_autrui" localSheetId="16">#REF!</definedName>
    <definedName name="relations_autrui" localSheetId="17">#REF!</definedName>
    <definedName name="relations_autrui" localSheetId="18">#REF!</definedName>
    <definedName name="relations_autrui" localSheetId="19">#REF!</definedName>
    <definedName name="relations_autrui" localSheetId="21">#REF!</definedName>
    <definedName name="relations_autrui" localSheetId="22">#REF!</definedName>
    <definedName name="relations_autrui" localSheetId="23">#REF!</definedName>
    <definedName name="relations_autrui" localSheetId="6">#REF!</definedName>
    <definedName name="relations_autrui" localSheetId="24">#REF!</definedName>
    <definedName name="relations_autrui" localSheetId="26">#REF!</definedName>
    <definedName name="relations_autrui" localSheetId="27">#REF!</definedName>
    <definedName name="relations_autrui" localSheetId="28">#REF!</definedName>
    <definedName name="relations_autrui" localSheetId="29">#REF!</definedName>
    <definedName name="relations_autrui" localSheetId="31">#REF!</definedName>
    <definedName name="relations_autrui" localSheetId="32">#REF!</definedName>
    <definedName name="relations_autrui" localSheetId="33">#REF!</definedName>
    <definedName name="relations_autrui" localSheetId="7">#REF!</definedName>
    <definedName name="relations_autrui" localSheetId="34">#REF!</definedName>
    <definedName name="relations_autrui" localSheetId="36">#REF!</definedName>
    <definedName name="relations_autrui" localSheetId="37">#REF!</definedName>
    <definedName name="relations_autrui" localSheetId="38">#REF!</definedName>
    <definedName name="relations_autrui" localSheetId="39">#REF!</definedName>
    <definedName name="relations_autrui" localSheetId="8">#REF!</definedName>
    <definedName name="relations_autrui" localSheetId="9">#REF!</definedName>
    <definedName name="relations_autrui" localSheetId="11">#REF!</definedName>
    <definedName name="relations_autrui" localSheetId="12">#REF!</definedName>
    <definedName name="relations_autrui" localSheetId="13">#REF!</definedName>
    <definedName name="relations_autrui">#REF!</definedName>
    <definedName name="respecter_regles" localSheetId="14">#REF!</definedName>
    <definedName name="respecter_regles" localSheetId="16">#REF!</definedName>
    <definedName name="respecter_regles" localSheetId="17">#REF!</definedName>
    <definedName name="respecter_regles" localSheetId="18">#REF!</definedName>
    <definedName name="respecter_regles" localSheetId="19">#REF!</definedName>
    <definedName name="respecter_regles" localSheetId="21">#REF!</definedName>
    <definedName name="respecter_regles" localSheetId="22">#REF!</definedName>
    <definedName name="respecter_regles" localSheetId="23">#REF!</definedName>
    <definedName name="respecter_regles" localSheetId="6">#REF!</definedName>
    <definedName name="respecter_regles" localSheetId="24">#REF!</definedName>
    <definedName name="respecter_regles" localSheetId="26">#REF!</definedName>
    <definedName name="respecter_regles" localSheetId="27">#REF!</definedName>
    <definedName name="respecter_regles" localSheetId="28">#REF!</definedName>
    <definedName name="respecter_regles" localSheetId="29">#REF!</definedName>
    <definedName name="respecter_regles" localSheetId="31">#REF!</definedName>
    <definedName name="respecter_regles" localSheetId="32">#REF!</definedName>
    <definedName name="respecter_regles" localSheetId="33">#REF!</definedName>
    <definedName name="respecter_regles" localSheetId="7">#REF!</definedName>
    <definedName name="respecter_regles" localSheetId="34">#REF!</definedName>
    <definedName name="respecter_regles" localSheetId="36">#REF!</definedName>
    <definedName name="respecter_regles" localSheetId="37">#REF!</definedName>
    <definedName name="respecter_regles" localSheetId="38">#REF!</definedName>
    <definedName name="respecter_regles" localSheetId="39">#REF!</definedName>
    <definedName name="respecter_regles" localSheetId="8">#REF!</definedName>
    <definedName name="respecter_regles" localSheetId="9">#REF!</definedName>
    <definedName name="respecter_regles" localSheetId="11">#REF!</definedName>
    <definedName name="respecter_regles" localSheetId="12">#REF!</definedName>
    <definedName name="respecter_regles" localSheetId="13">#REF!</definedName>
    <definedName name="respecter_regles">#REF!</definedName>
    <definedName name="sens_activite" localSheetId="14">#REF!</definedName>
    <definedName name="sens_activite" localSheetId="16">#REF!</definedName>
    <definedName name="sens_activite" localSheetId="17">#REF!</definedName>
    <definedName name="sens_activite" localSheetId="18">#REF!</definedName>
    <definedName name="sens_activite" localSheetId="19">#REF!</definedName>
    <definedName name="sens_activite" localSheetId="21">#REF!</definedName>
    <definedName name="sens_activite" localSheetId="22">#REF!</definedName>
    <definedName name="sens_activite" localSheetId="23">#REF!</definedName>
    <definedName name="sens_activite" localSheetId="6">#REF!</definedName>
    <definedName name="sens_activite" localSheetId="24">#REF!</definedName>
    <definedName name="sens_activite" localSheetId="26">#REF!</definedName>
    <definedName name="sens_activite" localSheetId="27">#REF!</definedName>
    <definedName name="sens_activite" localSheetId="28">#REF!</definedName>
    <definedName name="sens_activite" localSheetId="29">#REF!</definedName>
    <definedName name="sens_activite" localSheetId="31">#REF!</definedName>
    <definedName name="sens_activite" localSheetId="32">#REF!</definedName>
    <definedName name="sens_activite" localSheetId="33">#REF!</definedName>
    <definedName name="sens_activite" localSheetId="7">#REF!</definedName>
    <definedName name="sens_activite" localSheetId="34">#REF!</definedName>
    <definedName name="sens_activite" localSheetId="36">#REF!</definedName>
    <definedName name="sens_activite" localSheetId="37">#REF!</definedName>
    <definedName name="sens_activite" localSheetId="38">#REF!</definedName>
    <definedName name="sens_activite" localSheetId="39">#REF!</definedName>
    <definedName name="sens_activite" localSheetId="8">#REF!</definedName>
    <definedName name="sens_activite" localSheetId="9">#REF!</definedName>
    <definedName name="sens_activite" localSheetId="11">#REF!</definedName>
    <definedName name="sens_activite" localSheetId="12">#REF!</definedName>
    <definedName name="sens_activite" localSheetId="13">#REF!</definedName>
    <definedName name="sens_activite">#REF!</definedName>
    <definedName name="sens_ecole" localSheetId="14">#REF!</definedName>
    <definedName name="sens_ecole" localSheetId="16">#REF!</definedName>
    <definedName name="sens_ecole" localSheetId="17">#REF!</definedName>
    <definedName name="sens_ecole" localSheetId="18">#REF!</definedName>
    <definedName name="sens_ecole" localSheetId="19">#REF!</definedName>
    <definedName name="sens_ecole" localSheetId="21">#REF!</definedName>
    <definedName name="sens_ecole" localSheetId="22">#REF!</definedName>
    <definedName name="sens_ecole" localSheetId="23">#REF!</definedName>
    <definedName name="sens_ecole" localSheetId="6">#REF!</definedName>
    <definedName name="sens_ecole" localSheetId="24">#REF!</definedName>
    <definedName name="sens_ecole" localSheetId="26">#REF!</definedName>
    <definedName name="sens_ecole" localSheetId="27">#REF!</definedName>
    <definedName name="sens_ecole" localSheetId="28">#REF!</definedName>
    <definedName name="sens_ecole" localSheetId="29">#REF!</definedName>
    <definedName name="sens_ecole" localSheetId="31">#REF!</definedName>
    <definedName name="sens_ecole" localSheetId="32">#REF!</definedName>
    <definedName name="sens_ecole" localSheetId="33">#REF!</definedName>
    <definedName name="sens_ecole" localSheetId="7">#REF!</definedName>
    <definedName name="sens_ecole" localSheetId="34">#REF!</definedName>
    <definedName name="sens_ecole" localSheetId="36">#REF!</definedName>
    <definedName name="sens_ecole" localSheetId="37">#REF!</definedName>
    <definedName name="sens_ecole" localSheetId="38">#REF!</definedName>
    <definedName name="sens_ecole" localSheetId="39">#REF!</definedName>
    <definedName name="sens_ecole" localSheetId="8">#REF!</definedName>
    <definedName name="sens_ecole" localSheetId="9">#REF!</definedName>
    <definedName name="sens_ecole" localSheetId="11">#REF!</definedName>
    <definedName name="sens_ecole" localSheetId="12">#REF!</definedName>
    <definedName name="sens_ecole" localSheetId="13">#REF!</definedName>
    <definedName name="sens_ecole">#REF!</definedName>
    <definedName name="sorienter_espace" localSheetId="14">#REF!</definedName>
    <definedName name="sorienter_espace" localSheetId="16">#REF!</definedName>
    <definedName name="sorienter_espace" localSheetId="17">#REF!</definedName>
    <definedName name="sorienter_espace" localSheetId="18">#REF!</definedName>
    <definedName name="sorienter_espace" localSheetId="19">#REF!</definedName>
    <definedName name="sorienter_espace" localSheetId="21">#REF!</definedName>
    <definedName name="sorienter_espace" localSheetId="22">#REF!</definedName>
    <definedName name="sorienter_espace" localSheetId="23">#REF!</definedName>
    <definedName name="sorienter_espace" localSheetId="6">#REF!</definedName>
    <definedName name="sorienter_espace" localSheetId="24">#REF!</definedName>
    <definedName name="sorienter_espace" localSheetId="26">#REF!</definedName>
    <definedName name="sorienter_espace" localSheetId="27">#REF!</definedName>
    <definedName name="sorienter_espace" localSheetId="28">#REF!</definedName>
    <definedName name="sorienter_espace" localSheetId="29">#REF!</definedName>
    <definedName name="sorienter_espace" localSheetId="31">#REF!</definedName>
    <definedName name="sorienter_espace" localSheetId="32">#REF!</definedName>
    <definedName name="sorienter_espace" localSheetId="33">#REF!</definedName>
    <definedName name="sorienter_espace" localSheetId="7">#REF!</definedName>
    <definedName name="sorienter_espace" localSheetId="34">#REF!</definedName>
    <definedName name="sorienter_espace" localSheetId="36">#REF!</definedName>
    <definedName name="sorienter_espace" localSheetId="37">#REF!</definedName>
    <definedName name="sorienter_espace" localSheetId="38">#REF!</definedName>
    <definedName name="sorienter_espace" localSheetId="39">#REF!</definedName>
    <definedName name="sorienter_espace" localSheetId="8">#REF!</definedName>
    <definedName name="sorienter_espace" localSheetId="9">#REF!</definedName>
    <definedName name="sorienter_espace" localSheetId="11">#REF!</definedName>
    <definedName name="sorienter_espace" localSheetId="12">#REF!</definedName>
    <definedName name="sorienter_espace" localSheetId="13">#REF!</definedName>
    <definedName name="sorienter_espace">#REF!</definedName>
    <definedName name="sorienter_temps" localSheetId="14">#REF!</definedName>
    <definedName name="sorienter_temps" localSheetId="16">#REF!</definedName>
    <definedName name="sorienter_temps" localSheetId="17">#REF!</definedName>
    <definedName name="sorienter_temps" localSheetId="18">#REF!</definedName>
    <definedName name="sorienter_temps" localSheetId="19">#REF!</definedName>
    <definedName name="sorienter_temps" localSheetId="21">#REF!</definedName>
    <definedName name="sorienter_temps" localSheetId="22">#REF!</definedName>
    <definedName name="sorienter_temps" localSheetId="23">#REF!</definedName>
    <definedName name="sorienter_temps" localSheetId="6">#REF!</definedName>
    <definedName name="sorienter_temps" localSheetId="24">#REF!</definedName>
    <definedName name="sorienter_temps" localSheetId="26">#REF!</definedName>
    <definedName name="sorienter_temps" localSheetId="27">#REF!</definedName>
    <definedName name="sorienter_temps" localSheetId="28">#REF!</definedName>
    <definedName name="sorienter_temps" localSheetId="29">#REF!</definedName>
    <definedName name="sorienter_temps" localSheetId="31">#REF!</definedName>
    <definedName name="sorienter_temps" localSheetId="32">#REF!</definedName>
    <definedName name="sorienter_temps" localSheetId="33">#REF!</definedName>
    <definedName name="sorienter_temps" localSheetId="7">#REF!</definedName>
    <definedName name="sorienter_temps" localSheetId="34">#REF!</definedName>
    <definedName name="sorienter_temps" localSheetId="36">#REF!</definedName>
    <definedName name="sorienter_temps" localSheetId="37">#REF!</definedName>
    <definedName name="sorienter_temps" localSheetId="38">#REF!</definedName>
    <definedName name="sorienter_temps" localSheetId="39">#REF!</definedName>
    <definedName name="sorienter_temps" localSheetId="8">#REF!</definedName>
    <definedName name="sorienter_temps" localSheetId="9">#REF!</definedName>
    <definedName name="sorienter_temps" localSheetId="11">#REF!</definedName>
    <definedName name="sorienter_temps" localSheetId="12">#REF!</definedName>
    <definedName name="sorienter_temps" localSheetId="13">#REF!</definedName>
    <definedName name="sorienter_temps">#REF!</definedName>
    <definedName name="vitesse" localSheetId="14">#REF!</definedName>
    <definedName name="vitesse" localSheetId="16">#REF!</definedName>
    <definedName name="vitesse" localSheetId="17">#REF!</definedName>
    <definedName name="vitesse" localSheetId="18">#REF!</definedName>
    <definedName name="vitesse" localSheetId="19">#REF!</definedName>
    <definedName name="vitesse" localSheetId="21">#REF!</definedName>
    <definedName name="vitesse" localSheetId="22">#REF!</definedName>
    <definedName name="vitesse" localSheetId="23">#REF!</definedName>
    <definedName name="vitesse" localSheetId="6">#REF!</definedName>
    <definedName name="vitesse" localSheetId="24">#REF!</definedName>
    <definedName name="vitesse" localSheetId="26">#REF!</definedName>
    <definedName name="vitesse" localSheetId="27">#REF!</definedName>
    <definedName name="vitesse" localSheetId="28">#REF!</definedName>
    <definedName name="vitesse" localSheetId="29">#REF!</definedName>
    <definedName name="vitesse" localSheetId="31">#REF!</definedName>
    <definedName name="vitesse" localSheetId="32">#REF!</definedName>
    <definedName name="vitesse" localSheetId="33">#REF!</definedName>
    <definedName name="vitesse" localSheetId="7">#REF!</definedName>
    <definedName name="vitesse" localSheetId="34">#REF!</definedName>
    <definedName name="vitesse" localSheetId="36">#REF!</definedName>
    <definedName name="vitesse" localSheetId="37">#REF!</definedName>
    <definedName name="vitesse" localSheetId="38">#REF!</definedName>
    <definedName name="vitesse" localSheetId="39">#REF!</definedName>
    <definedName name="vitesse" localSheetId="8">#REF!</definedName>
    <definedName name="vitesse" localSheetId="9">#REF!</definedName>
    <definedName name="vitesse" localSheetId="11">#REF!</definedName>
    <definedName name="vitesse" localSheetId="12">#REF!</definedName>
    <definedName name="vitesse" localSheetId="13">#REF!</definedName>
    <definedName name="vitesse">#REF!</definedName>
    <definedName name="voir" localSheetId="14">#REF!</definedName>
    <definedName name="voir" localSheetId="16">#REF!</definedName>
    <definedName name="voir" localSheetId="17">#REF!</definedName>
    <definedName name="voir" localSheetId="18">#REF!</definedName>
    <definedName name="voir" localSheetId="19">#REF!</definedName>
    <definedName name="voir" localSheetId="21">#REF!</definedName>
    <definedName name="voir" localSheetId="22">#REF!</definedName>
    <definedName name="voir" localSheetId="23">#REF!</definedName>
    <definedName name="voir" localSheetId="6">#REF!</definedName>
    <definedName name="voir" localSheetId="24">#REF!</definedName>
    <definedName name="voir" localSheetId="26">#REF!</definedName>
    <definedName name="voir" localSheetId="27">#REF!</definedName>
    <definedName name="voir" localSheetId="28">#REF!</definedName>
    <definedName name="voir" localSheetId="29">#REF!</definedName>
    <definedName name="voir" localSheetId="31">#REF!</definedName>
    <definedName name="voir" localSheetId="32">#REF!</definedName>
    <definedName name="voir" localSheetId="33">#REF!</definedName>
    <definedName name="voir" localSheetId="7">#REF!</definedName>
    <definedName name="voir" localSheetId="34">#REF!</definedName>
    <definedName name="voir" localSheetId="36">#REF!</definedName>
    <definedName name="voir" localSheetId="37">#REF!</definedName>
    <definedName name="voir" localSheetId="38">#REF!</definedName>
    <definedName name="voir" localSheetId="39">#REF!</definedName>
    <definedName name="voir" localSheetId="8">#REF!</definedName>
    <definedName name="voir" localSheetId="9">#REF!</definedName>
    <definedName name="voir" localSheetId="11">#REF!</definedName>
    <definedName name="voir" localSheetId="12">#REF!</definedName>
    <definedName name="voir" localSheetId="13">#REF!</definedName>
    <definedName name="voir">#REF!</definedName>
    <definedName name="_xlnm.Print_Area" localSheetId="40">'bilan socle'!$A$1:$G$35</definedName>
    <definedName name="_xlnm.Print_Area" localSheetId="1">'Entrée des observations'!$A$1:$G$35</definedName>
  </definedNames>
  <calcPr calcId="162913" concurrentCalc="0"/>
  <extLst>
    <ext xmlns:mx="http://schemas.microsoft.com/office/mac/excel/2008/main" uri="{7523E5D3-25F3-A5E0-1632-64F254C22452}">
      <mx:ArchID Flags="2"/>
    </ext>
    <ext uri="GoogleSheetsCustomDataVersion1">
      <go:sheetsCustomData xmlns:go="http://customooxmlschemas.google.com/" r:id="rId42" roundtripDataSignature="AMtx7mjUXes/CQJFRINeMKpnsuI/yJfSmA=="/>
    </ext>
  </extLst>
</workbook>
</file>

<file path=xl/calcChain.xml><?xml version="1.0" encoding="utf-8"?>
<calcChain xmlns="http://schemas.openxmlformats.org/spreadsheetml/2006/main">
  <c r="D94" i="207" l="1"/>
  <c r="K92" i="207"/>
  <c r="A29" i="207"/>
  <c r="P80" i="207"/>
  <c r="O80" i="207"/>
  <c r="F80" i="207"/>
  <c r="E80" i="207"/>
  <c r="P79" i="207"/>
  <c r="O79" i="207"/>
  <c r="F78" i="207"/>
  <c r="E78" i="207"/>
  <c r="F77" i="207"/>
  <c r="E77" i="207"/>
  <c r="P76" i="207"/>
  <c r="O76" i="207"/>
  <c r="P75" i="207"/>
  <c r="O75" i="207"/>
  <c r="F75" i="207"/>
  <c r="E75" i="207"/>
  <c r="P74" i="207"/>
  <c r="O74" i="207"/>
  <c r="F74" i="207"/>
  <c r="E74" i="207"/>
  <c r="F72" i="207"/>
  <c r="E72" i="207"/>
  <c r="P71" i="207"/>
  <c r="O71" i="207"/>
  <c r="P70" i="207"/>
  <c r="O70" i="207"/>
  <c r="F70" i="207"/>
  <c r="E70" i="207"/>
  <c r="P69" i="207"/>
  <c r="O69" i="207"/>
  <c r="F69" i="207"/>
  <c r="E69" i="207"/>
  <c r="P68" i="207"/>
  <c r="O68" i="207"/>
  <c r="F68" i="207"/>
  <c r="E68" i="207"/>
  <c r="J64" i="207"/>
  <c r="J45" i="207"/>
  <c r="B43" i="207"/>
  <c r="N41" i="207"/>
  <c r="M41" i="207"/>
  <c r="L41" i="207"/>
  <c r="K41" i="207"/>
  <c r="J41" i="207"/>
  <c r="I41" i="207"/>
  <c r="H41" i="207"/>
  <c r="G41" i="207"/>
  <c r="F41" i="207"/>
  <c r="E41" i="207"/>
  <c r="D41" i="207"/>
  <c r="C41" i="207"/>
  <c r="B41" i="207"/>
  <c r="A41" i="207"/>
  <c r="O37" i="207"/>
  <c r="O36" i="207"/>
  <c r="O35" i="207"/>
  <c r="O34" i="207"/>
  <c r="O33" i="207"/>
  <c r="O32" i="207"/>
  <c r="O31" i="207"/>
  <c r="B26" i="207"/>
  <c r="D94" i="206"/>
  <c r="K92" i="206"/>
  <c r="A29" i="206"/>
  <c r="P80" i="206"/>
  <c r="O80" i="206"/>
  <c r="F80" i="206"/>
  <c r="E80" i="206"/>
  <c r="P79" i="206"/>
  <c r="O79" i="206"/>
  <c r="F78" i="206"/>
  <c r="E78" i="206"/>
  <c r="F77" i="206"/>
  <c r="E77" i="206"/>
  <c r="P76" i="206"/>
  <c r="O76" i="206"/>
  <c r="P75" i="206"/>
  <c r="O75" i="206"/>
  <c r="F75" i="206"/>
  <c r="E75" i="206"/>
  <c r="P74" i="206"/>
  <c r="O74" i="206"/>
  <c r="F74" i="206"/>
  <c r="E74" i="206"/>
  <c r="F72" i="206"/>
  <c r="E72" i="206"/>
  <c r="P71" i="206"/>
  <c r="O71" i="206"/>
  <c r="P70" i="206"/>
  <c r="O70" i="206"/>
  <c r="F70" i="206"/>
  <c r="E70" i="206"/>
  <c r="P69" i="206"/>
  <c r="O69" i="206"/>
  <c r="F69" i="206"/>
  <c r="E69" i="206"/>
  <c r="P68" i="206"/>
  <c r="O68" i="206"/>
  <c r="F68" i="206"/>
  <c r="E68" i="206"/>
  <c r="J64" i="206"/>
  <c r="J45" i="206"/>
  <c r="B43" i="206"/>
  <c r="N41" i="206"/>
  <c r="M41" i="206"/>
  <c r="L41" i="206"/>
  <c r="K41" i="206"/>
  <c r="J41" i="206"/>
  <c r="I41" i="206"/>
  <c r="H41" i="206"/>
  <c r="G41" i="206"/>
  <c r="F41" i="206"/>
  <c r="E41" i="206"/>
  <c r="D41" i="206"/>
  <c r="C41" i="206"/>
  <c r="B41" i="206"/>
  <c r="A41" i="206"/>
  <c r="O37" i="206"/>
  <c r="O36" i="206"/>
  <c r="O35" i="206"/>
  <c r="O34" i="206"/>
  <c r="O33" i="206"/>
  <c r="O32" i="206"/>
  <c r="O31" i="206"/>
  <c r="B26" i="206"/>
  <c r="D94" i="205"/>
  <c r="K92" i="205"/>
  <c r="A29" i="205"/>
  <c r="P80" i="205"/>
  <c r="O80" i="205"/>
  <c r="F80" i="205"/>
  <c r="E80" i="205"/>
  <c r="P79" i="205"/>
  <c r="O79" i="205"/>
  <c r="F78" i="205"/>
  <c r="E78" i="205"/>
  <c r="F77" i="205"/>
  <c r="E77" i="205"/>
  <c r="P76" i="205"/>
  <c r="O76" i="205"/>
  <c r="P75" i="205"/>
  <c r="O75" i="205"/>
  <c r="F75" i="205"/>
  <c r="E75" i="205"/>
  <c r="P74" i="205"/>
  <c r="O74" i="205"/>
  <c r="F74" i="205"/>
  <c r="E74" i="205"/>
  <c r="F72" i="205"/>
  <c r="E72" i="205"/>
  <c r="P71" i="205"/>
  <c r="O71" i="205"/>
  <c r="P70" i="205"/>
  <c r="O70" i="205"/>
  <c r="F70" i="205"/>
  <c r="E70" i="205"/>
  <c r="P69" i="205"/>
  <c r="O69" i="205"/>
  <c r="F69" i="205"/>
  <c r="E69" i="205"/>
  <c r="P68" i="205"/>
  <c r="O68" i="205"/>
  <c r="F68" i="205"/>
  <c r="E68" i="205"/>
  <c r="J64" i="205"/>
  <c r="J45" i="205"/>
  <c r="B43" i="205"/>
  <c r="N41" i="205"/>
  <c r="M41" i="205"/>
  <c r="L41" i="205"/>
  <c r="K41" i="205"/>
  <c r="J41" i="205"/>
  <c r="I41" i="205"/>
  <c r="H41" i="205"/>
  <c r="G41" i="205"/>
  <c r="F41" i="205"/>
  <c r="E41" i="205"/>
  <c r="D41" i="205"/>
  <c r="C41" i="205"/>
  <c r="B41" i="205"/>
  <c r="A41" i="205"/>
  <c r="O37" i="205"/>
  <c r="O36" i="205"/>
  <c r="O35" i="205"/>
  <c r="O34" i="205"/>
  <c r="O33" i="205"/>
  <c r="O32" i="205"/>
  <c r="O31" i="205"/>
  <c r="B26" i="205"/>
  <c r="D94" i="204"/>
  <c r="K92" i="204"/>
  <c r="A29" i="204"/>
  <c r="P80" i="204"/>
  <c r="O80" i="204"/>
  <c r="F80" i="204"/>
  <c r="E80" i="204"/>
  <c r="P79" i="204"/>
  <c r="O79" i="204"/>
  <c r="F78" i="204"/>
  <c r="E78" i="204"/>
  <c r="F77" i="204"/>
  <c r="E77" i="204"/>
  <c r="P76" i="204"/>
  <c r="O76" i="204"/>
  <c r="P75" i="204"/>
  <c r="O75" i="204"/>
  <c r="F75" i="204"/>
  <c r="E75" i="204"/>
  <c r="P74" i="204"/>
  <c r="O74" i="204"/>
  <c r="F74" i="204"/>
  <c r="E74" i="204"/>
  <c r="F72" i="204"/>
  <c r="E72" i="204"/>
  <c r="P71" i="204"/>
  <c r="O71" i="204"/>
  <c r="P70" i="204"/>
  <c r="O70" i="204"/>
  <c r="F70" i="204"/>
  <c r="E70" i="204"/>
  <c r="P69" i="204"/>
  <c r="O69" i="204"/>
  <c r="F69" i="204"/>
  <c r="E69" i="204"/>
  <c r="P68" i="204"/>
  <c r="O68" i="204"/>
  <c r="F68" i="204"/>
  <c r="E68" i="204"/>
  <c r="J64" i="204"/>
  <c r="J45" i="204"/>
  <c r="B43" i="204"/>
  <c r="N41" i="204"/>
  <c r="M41" i="204"/>
  <c r="L41" i="204"/>
  <c r="K41" i="204"/>
  <c r="J41" i="204"/>
  <c r="I41" i="204"/>
  <c r="H41" i="204"/>
  <c r="G41" i="204"/>
  <c r="F41" i="204"/>
  <c r="E41" i="204"/>
  <c r="D41" i="204"/>
  <c r="C41" i="204"/>
  <c r="B41" i="204"/>
  <c r="A41" i="204"/>
  <c r="O37" i="204"/>
  <c r="O36" i="204"/>
  <c r="O35" i="204"/>
  <c r="O34" i="204"/>
  <c r="O33" i="204"/>
  <c r="O32" i="204"/>
  <c r="O31" i="204"/>
  <c r="B26" i="204"/>
  <c r="D94" i="203"/>
  <c r="K92" i="203"/>
  <c r="A29" i="203"/>
  <c r="P80" i="203"/>
  <c r="O80" i="203"/>
  <c r="F80" i="203"/>
  <c r="E80" i="203"/>
  <c r="P79" i="203"/>
  <c r="O79" i="203"/>
  <c r="F78" i="203"/>
  <c r="E78" i="203"/>
  <c r="F77" i="203"/>
  <c r="E77" i="203"/>
  <c r="P76" i="203"/>
  <c r="O76" i="203"/>
  <c r="P75" i="203"/>
  <c r="O75" i="203"/>
  <c r="F75" i="203"/>
  <c r="E75" i="203"/>
  <c r="P74" i="203"/>
  <c r="O74" i="203"/>
  <c r="F74" i="203"/>
  <c r="E74" i="203"/>
  <c r="F72" i="203"/>
  <c r="E72" i="203"/>
  <c r="P71" i="203"/>
  <c r="O71" i="203"/>
  <c r="P70" i="203"/>
  <c r="O70" i="203"/>
  <c r="F70" i="203"/>
  <c r="E70" i="203"/>
  <c r="P69" i="203"/>
  <c r="O69" i="203"/>
  <c r="F69" i="203"/>
  <c r="E69" i="203"/>
  <c r="P68" i="203"/>
  <c r="O68" i="203"/>
  <c r="F68" i="203"/>
  <c r="E68" i="203"/>
  <c r="J64" i="203"/>
  <c r="J45" i="203"/>
  <c r="B43" i="203"/>
  <c r="N41" i="203"/>
  <c r="M41" i="203"/>
  <c r="L41" i="203"/>
  <c r="K41" i="203"/>
  <c r="J41" i="203"/>
  <c r="I41" i="203"/>
  <c r="H41" i="203"/>
  <c r="G41" i="203"/>
  <c r="F41" i="203"/>
  <c r="E41" i="203"/>
  <c r="D41" i="203"/>
  <c r="C41" i="203"/>
  <c r="B41" i="203"/>
  <c r="A41" i="203"/>
  <c r="O37" i="203"/>
  <c r="O36" i="203"/>
  <c r="O35" i="203"/>
  <c r="O34" i="203"/>
  <c r="O33" i="203"/>
  <c r="O32" i="203"/>
  <c r="O31" i="203"/>
  <c r="B26" i="203"/>
  <c r="D94" i="202"/>
  <c r="K92" i="202"/>
  <c r="A29" i="202"/>
  <c r="P80" i="202"/>
  <c r="O80" i="202"/>
  <c r="F80" i="202"/>
  <c r="E80" i="202"/>
  <c r="P79" i="202"/>
  <c r="O79" i="202"/>
  <c r="F78" i="202"/>
  <c r="E78" i="202"/>
  <c r="F77" i="202"/>
  <c r="E77" i="202"/>
  <c r="P76" i="202"/>
  <c r="O76" i="202"/>
  <c r="P75" i="202"/>
  <c r="O75" i="202"/>
  <c r="F75" i="202"/>
  <c r="E75" i="202"/>
  <c r="P74" i="202"/>
  <c r="O74" i="202"/>
  <c r="F74" i="202"/>
  <c r="E74" i="202"/>
  <c r="F72" i="202"/>
  <c r="E72" i="202"/>
  <c r="P71" i="202"/>
  <c r="O71" i="202"/>
  <c r="P70" i="202"/>
  <c r="O70" i="202"/>
  <c r="F70" i="202"/>
  <c r="E70" i="202"/>
  <c r="P69" i="202"/>
  <c r="O69" i="202"/>
  <c r="F69" i="202"/>
  <c r="E69" i="202"/>
  <c r="P68" i="202"/>
  <c r="O68" i="202"/>
  <c r="F68" i="202"/>
  <c r="E68" i="202"/>
  <c r="J64" i="202"/>
  <c r="J45" i="202"/>
  <c r="B43" i="202"/>
  <c r="N41" i="202"/>
  <c r="M41" i="202"/>
  <c r="L41" i="202"/>
  <c r="K41" i="202"/>
  <c r="J41" i="202"/>
  <c r="I41" i="202"/>
  <c r="H41" i="202"/>
  <c r="G41" i="202"/>
  <c r="F41" i="202"/>
  <c r="E41" i="202"/>
  <c r="D41" i="202"/>
  <c r="C41" i="202"/>
  <c r="B41" i="202"/>
  <c r="A41" i="202"/>
  <c r="O37" i="202"/>
  <c r="O36" i="202"/>
  <c r="O35" i="202"/>
  <c r="O34" i="202"/>
  <c r="O33" i="202"/>
  <c r="O32" i="202"/>
  <c r="O31" i="202"/>
  <c r="B26" i="202"/>
  <c r="D94" i="201"/>
  <c r="K92" i="201"/>
  <c r="A29" i="201"/>
  <c r="P80" i="201"/>
  <c r="O80" i="201"/>
  <c r="F80" i="201"/>
  <c r="E80" i="201"/>
  <c r="P79" i="201"/>
  <c r="O79" i="201"/>
  <c r="F78" i="201"/>
  <c r="E78" i="201"/>
  <c r="F77" i="201"/>
  <c r="E77" i="201"/>
  <c r="P76" i="201"/>
  <c r="O76" i="201"/>
  <c r="P75" i="201"/>
  <c r="O75" i="201"/>
  <c r="F75" i="201"/>
  <c r="E75" i="201"/>
  <c r="P74" i="201"/>
  <c r="O74" i="201"/>
  <c r="F74" i="201"/>
  <c r="E74" i="201"/>
  <c r="F72" i="201"/>
  <c r="E72" i="201"/>
  <c r="P71" i="201"/>
  <c r="O71" i="201"/>
  <c r="P70" i="201"/>
  <c r="O70" i="201"/>
  <c r="F70" i="201"/>
  <c r="E70" i="201"/>
  <c r="P69" i="201"/>
  <c r="O69" i="201"/>
  <c r="F69" i="201"/>
  <c r="E69" i="201"/>
  <c r="P68" i="201"/>
  <c r="O68" i="201"/>
  <c r="F68" i="201"/>
  <c r="E68" i="201"/>
  <c r="J64" i="201"/>
  <c r="J45" i="201"/>
  <c r="B43" i="201"/>
  <c r="N41" i="201"/>
  <c r="M41" i="201"/>
  <c r="L41" i="201"/>
  <c r="K41" i="201"/>
  <c r="J41" i="201"/>
  <c r="I41" i="201"/>
  <c r="H41" i="201"/>
  <c r="G41" i="201"/>
  <c r="F41" i="201"/>
  <c r="E41" i="201"/>
  <c r="D41" i="201"/>
  <c r="C41" i="201"/>
  <c r="B41" i="201"/>
  <c r="A41" i="201"/>
  <c r="O37" i="201"/>
  <c r="O36" i="201"/>
  <c r="O35" i="201"/>
  <c r="O34" i="201"/>
  <c r="O33" i="201"/>
  <c r="O32" i="201"/>
  <c r="O31" i="201"/>
  <c r="B26" i="201"/>
  <c r="D94" i="200"/>
  <c r="K92" i="200"/>
  <c r="A29" i="200"/>
  <c r="P80" i="200"/>
  <c r="O80" i="200"/>
  <c r="F80" i="200"/>
  <c r="E80" i="200"/>
  <c r="P79" i="200"/>
  <c r="O79" i="200"/>
  <c r="F78" i="200"/>
  <c r="E78" i="200"/>
  <c r="F77" i="200"/>
  <c r="E77" i="200"/>
  <c r="P76" i="200"/>
  <c r="O76" i="200"/>
  <c r="P75" i="200"/>
  <c r="O75" i="200"/>
  <c r="F75" i="200"/>
  <c r="E75" i="200"/>
  <c r="P74" i="200"/>
  <c r="O74" i="200"/>
  <c r="F74" i="200"/>
  <c r="E74" i="200"/>
  <c r="F72" i="200"/>
  <c r="E72" i="200"/>
  <c r="P71" i="200"/>
  <c r="O71" i="200"/>
  <c r="P70" i="200"/>
  <c r="O70" i="200"/>
  <c r="F70" i="200"/>
  <c r="E70" i="200"/>
  <c r="P69" i="200"/>
  <c r="O69" i="200"/>
  <c r="F69" i="200"/>
  <c r="E69" i="200"/>
  <c r="P68" i="200"/>
  <c r="O68" i="200"/>
  <c r="F68" i="200"/>
  <c r="E68" i="200"/>
  <c r="J64" i="200"/>
  <c r="J45" i="200"/>
  <c r="B43" i="200"/>
  <c r="N41" i="200"/>
  <c r="M41" i="200"/>
  <c r="L41" i="200"/>
  <c r="K41" i="200"/>
  <c r="J41" i="200"/>
  <c r="I41" i="200"/>
  <c r="H41" i="200"/>
  <c r="G41" i="200"/>
  <c r="F41" i="200"/>
  <c r="E41" i="200"/>
  <c r="D41" i="200"/>
  <c r="C41" i="200"/>
  <c r="B41" i="200"/>
  <c r="A41" i="200"/>
  <c r="O37" i="200"/>
  <c r="O36" i="200"/>
  <c r="O35" i="200"/>
  <c r="O34" i="200"/>
  <c r="O33" i="200"/>
  <c r="O32" i="200"/>
  <c r="O31" i="200"/>
  <c r="B26" i="200"/>
  <c r="D94" i="199"/>
  <c r="K92" i="199"/>
  <c r="A29" i="199"/>
  <c r="P80" i="199"/>
  <c r="O80" i="199"/>
  <c r="F80" i="199"/>
  <c r="E80" i="199"/>
  <c r="P79" i="199"/>
  <c r="O79" i="199"/>
  <c r="F78" i="199"/>
  <c r="E78" i="199"/>
  <c r="F77" i="199"/>
  <c r="E77" i="199"/>
  <c r="P76" i="199"/>
  <c r="O76" i="199"/>
  <c r="P75" i="199"/>
  <c r="O75" i="199"/>
  <c r="F75" i="199"/>
  <c r="E75" i="199"/>
  <c r="P74" i="199"/>
  <c r="O74" i="199"/>
  <c r="F74" i="199"/>
  <c r="E74" i="199"/>
  <c r="F72" i="199"/>
  <c r="E72" i="199"/>
  <c r="P71" i="199"/>
  <c r="O71" i="199"/>
  <c r="P70" i="199"/>
  <c r="O70" i="199"/>
  <c r="F70" i="199"/>
  <c r="E70" i="199"/>
  <c r="P69" i="199"/>
  <c r="O69" i="199"/>
  <c r="F69" i="199"/>
  <c r="E69" i="199"/>
  <c r="P68" i="199"/>
  <c r="O68" i="199"/>
  <c r="F68" i="199"/>
  <c r="E68" i="199"/>
  <c r="J64" i="199"/>
  <c r="J45" i="199"/>
  <c r="B43" i="199"/>
  <c r="N41" i="199"/>
  <c r="M41" i="199"/>
  <c r="L41" i="199"/>
  <c r="K41" i="199"/>
  <c r="J41" i="199"/>
  <c r="I41" i="199"/>
  <c r="H41" i="199"/>
  <c r="G41" i="199"/>
  <c r="F41" i="199"/>
  <c r="E41" i="199"/>
  <c r="D41" i="199"/>
  <c r="C41" i="199"/>
  <c r="B41" i="199"/>
  <c r="A41" i="199"/>
  <c r="O37" i="199"/>
  <c r="O36" i="199"/>
  <c r="O35" i="199"/>
  <c r="O34" i="199"/>
  <c r="O33" i="199"/>
  <c r="O32" i="199"/>
  <c r="O31" i="199"/>
  <c r="B26" i="199"/>
  <c r="D94" i="198"/>
  <c r="K92" i="198"/>
  <c r="A29" i="198"/>
  <c r="P80" i="198"/>
  <c r="O80" i="198"/>
  <c r="F80" i="198"/>
  <c r="E80" i="198"/>
  <c r="P79" i="198"/>
  <c r="O79" i="198"/>
  <c r="F78" i="198"/>
  <c r="E78" i="198"/>
  <c r="F77" i="198"/>
  <c r="E77" i="198"/>
  <c r="P76" i="198"/>
  <c r="O76" i="198"/>
  <c r="P75" i="198"/>
  <c r="O75" i="198"/>
  <c r="F75" i="198"/>
  <c r="E75" i="198"/>
  <c r="P74" i="198"/>
  <c r="O74" i="198"/>
  <c r="F74" i="198"/>
  <c r="E74" i="198"/>
  <c r="F72" i="198"/>
  <c r="E72" i="198"/>
  <c r="P71" i="198"/>
  <c r="O71" i="198"/>
  <c r="P70" i="198"/>
  <c r="O70" i="198"/>
  <c r="F70" i="198"/>
  <c r="E70" i="198"/>
  <c r="P69" i="198"/>
  <c r="O69" i="198"/>
  <c r="F69" i="198"/>
  <c r="E69" i="198"/>
  <c r="P68" i="198"/>
  <c r="O68" i="198"/>
  <c r="F68" i="198"/>
  <c r="E68" i="198"/>
  <c r="J64" i="198"/>
  <c r="J45" i="198"/>
  <c r="B43" i="198"/>
  <c r="N41" i="198"/>
  <c r="M41" i="198"/>
  <c r="L41" i="198"/>
  <c r="K41" i="198"/>
  <c r="J41" i="198"/>
  <c r="I41" i="198"/>
  <c r="H41" i="198"/>
  <c r="G41" i="198"/>
  <c r="F41" i="198"/>
  <c r="E41" i="198"/>
  <c r="D41" i="198"/>
  <c r="C41" i="198"/>
  <c r="B41" i="198"/>
  <c r="A41" i="198"/>
  <c r="O37" i="198"/>
  <c r="O36" i="198"/>
  <c r="O35" i="198"/>
  <c r="O34" i="198"/>
  <c r="O33" i="198"/>
  <c r="O32" i="198"/>
  <c r="O31" i="198"/>
  <c r="B26" i="198"/>
  <c r="D94" i="197"/>
  <c r="K92" i="197"/>
  <c r="A29" i="197"/>
  <c r="P80" i="197"/>
  <c r="O80" i="197"/>
  <c r="F80" i="197"/>
  <c r="E80" i="197"/>
  <c r="P79" i="197"/>
  <c r="O79" i="197"/>
  <c r="F78" i="197"/>
  <c r="E78" i="197"/>
  <c r="F77" i="197"/>
  <c r="E77" i="197"/>
  <c r="P76" i="197"/>
  <c r="O76" i="197"/>
  <c r="P75" i="197"/>
  <c r="O75" i="197"/>
  <c r="F75" i="197"/>
  <c r="E75" i="197"/>
  <c r="P74" i="197"/>
  <c r="O74" i="197"/>
  <c r="F74" i="197"/>
  <c r="E74" i="197"/>
  <c r="F72" i="197"/>
  <c r="E72" i="197"/>
  <c r="P71" i="197"/>
  <c r="O71" i="197"/>
  <c r="P70" i="197"/>
  <c r="O70" i="197"/>
  <c r="F70" i="197"/>
  <c r="E70" i="197"/>
  <c r="P69" i="197"/>
  <c r="O69" i="197"/>
  <c r="F69" i="197"/>
  <c r="E69" i="197"/>
  <c r="P68" i="197"/>
  <c r="O68" i="197"/>
  <c r="F68" i="197"/>
  <c r="E68" i="197"/>
  <c r="J64" i="197"/>
  <c r="J45" i="197"/>
  <c r="B43" i="197"/>
  <c r="N41" i="197"/>
  <c r="M41" i="197"/>
  <c r="L41" i="197"/>
  <c r="K41" i="197"/>
  <c r="J41" i="197"/>
  <c r="I41" i="197"/>
  <c r="H41" i="197"/>
  <c r="G41" i="197"/>
  <c r="F41" i="197"/>
  <c r="E41" i="197"/>
  <c r="D41" i="197"/>
  <c r="C41" i="197"/>
  <c r="B41" i="197"/>
  <c r="A41" i="197"/>
  <c r="O37" i="197"/>
  <c r="O36" i="197"/>
  <c r="O35" i="197"/>
  <c r="O34" i="197"/>
  <c r="O33" i="197"/>
  <c r="O32" i="197"/>
  <c r="O31" i="197"/>
  <c r="B26" i="197"/>
  <c r="D94" i="196"/>
  <c r="K92" i="196"/>
  <c r="A29" i="196"/>
  <c r="P80" i="196"/>
  <c r="O80" i="196"/>
  <c r="F80" i="196"/>
  <c r="E80" i="196"/>
  <c r="P79" i="196"/>
  <c r="O79" i="196"/>
  <c r="F78" i="196"/>
  <c r="E78" i="196"/>
  <c r="F77" i="196"/>
  <c r="E77" i="196"/>
  <c r="P76" i="196"/>
  <c r="O76" i="196"/>
  <c r="P75" i="196"/>
  <c r="O75" i="196"/>
  <c r="F75" i="196"/>
  <c r="E75" i="196"/>
  <c r="P74" i="196"/>
  <c r="O74" i="196"/>
  <c r="F74" i="196"/>
  <c r="E74" i="196"/>
  <c r="F72" i="196"/>
  <c r="E72" i="196"/>
  <c r="P71" i="196"/>
  <c r="O71" i="196"/>
  <c r="P70" i="196"/>
  <c r="O70" i="196"/>
  <c r="F70" i="196"/>
  <c r="E70" i="196"/>
  <c r="P69" i="196"/>
  <c r="O69" i="196"/>
  <c r="F69" i="196"/>
  <c r="E69" i="196"/>
  <c r="P68" i="196"/>
  <c r="O68" i="196"/>
  <c r="F68" i="196"/>
  <c r="E68" i="196"/>
  <c r="J64" i="196"/>
  <c r="J45" i="196"/>
  <c r="B43" i="196"/>
  <c r="N41" i="196"/>
  <c r="M41" i="196"/>
  <c r="L41" i="196"/>
  <c r="K41" i="196"/>
  <c r="J41" i="196"/>
  <c r="I41" i="196"/>
  <c r="H41" i="196"/>
  <c r="G41" i="196"/>
  <c r="F41" i="196"/>
  <c r="E41" i="196"/>
  <c r="D41" i="196"/>
  <c r="C41" i="196"/>
  <c r="B41" i="196"/>
  <c r="A41" i="196"/>
  <c r="O37" i="196"/>
  <c r="O36" i="196"/>
  <c r="O35" i="196"/>
  <c r="O34" i="196"/>
  <c r="O33" i="196"/>
  <c r="O32" i="196"/>
  <c r="O31" i="196"/>
  <c r="B26" i="196"/>
  <c r="D94" i="195"/>
  <c r="K92" i="195"/>
  <c r="A29" i="195"/>
  <c r="P80" i="195"/>
  <c r="O80" i="195"/>
  <c r="F80" i="195"/>
  <c r="E80" i="195"/>
  <c r="P79" i="195"/>
  <c r="O79" i="195"/>
  <c r="F78" i="195"/>
  <c r="E78" i="195"/>
  <c r="F77" i="195"/>
  <c r="E77" i="195"/>
  <c r="P76" i="195"/>
  <c r="O76" i="195"/>
  <c r="P75" i="195"/>
  <c r="O75" i="195"/>
  <c r="F75" i="195"/>
  <c r="E75" i="195"/>
  <c r="P74" i="195"/>
  <c r="O74" i="195"/>
  <c r="F74" i="195"/>
  <c r="E74" i="195"/>
  <c r="F72" i="195"/>
  <c r="E72" i="195"/>
  <c r="P71" i="195"/>
  <c r="O71" i="195"/>
  <c r="P70" i="195"/>
  <c r="O70" i="195"/>
  <c r="F70" i="195"/>
  <c r="E70" i="195"/>
  <c r="P69" i="195"/>
  <c r="O69" i="195"/>
  <c r="F69" i="195"/>
  <c r="E69" i="195"/>
  <c r="P68" i="195"/>
  <c r="O68" i="195"/>
  <c r="F68" i="195"/>
  <c r="E68" i="195"/>
  <c r="J64" i="195"/>
  <c r="J45" i="195"/>
  <c r="B43" i="195"/>
  <c r="N41" i="195"/>
  <c r="M41" i="195"/>
  <c r="L41" i="195"/>
  <c r="K41" i="195"/>
  <c r="J41" i="195"/>
  <c r="I41" i="195"/>
  <c r="H41" i="195"/>
  <c r="G41" i="195"/>
  <c r="F41" i="195"/>
  <c r="E41" i="195"/>
  <c r="D41" i="195"/>
  <c r="C41" i="195"/>
  <c r="B41" i="195"/>
  <c r="A41" i="195"/>
  <c r="O37" i="195"/>
  <c r="O36" i="195"/>
  <c r="O35" i="195"/>
  <c r="O34" i="195"/>
  <c r="O33" i="195"/>
  <c r="O32" i="195"/>
  <c r="O31" i="195"/>
  <c r="B26" i="195"/>
  <c r="D94" i="194"/>
  <c r="K92" i="194"/>
  <c r="A29" i="194"/>
  <c r="P80" i="194"/>
  <c r="O80" i="194"/>
  <c r="F80" i="194"/>
  <c r="E80" i="194"/>
  <c r="P79" i="194"/>
  <c r="O79" i="194"/>
  <c r="F78" i="194"/>
  <c r="E78" i="194"/>
  <c r="F77" i="194"/>
  <c r="E77" i="194"/>
  <c r="P76" i="194"/>
  <c r="O76" i="194"/>
  <c r="P75" i="194"/>
  <c r="O75" i="194"/>
  <c r="F75" i="194"/>
  <c r="E75" i="194"/>
  <c r="P74" i="194"/>
  <c r="O74" i="194"/>
  <c r="F74" i="194"/>
  <c r="E74" i="194"/>
  <c r="F72" i="194"/>
  <c r="E72" i="194"/>
  <c r="P71" i="194"/>
  <c r="O71" i="194"/>
  <c r="P70" i="194"/>
  <c r="O70" i="194"/>
  <c r="F70" i="194"/>
  <c r="E70" i="194"/>
  <c r="P69" i="194"/>
  <c r="O69" i="194"/>
  <c r="F69" i="194"/>
  <c r="E69" i="194"/>
  <c r="P68" i="194"/>
  <c r="O68" i="194"/>
  <c r="F68" i="194"/>
  <c r="E68" i="194"/>
  <c r="J64" i="194"/>
  <c r="J45" i="194"/>
  <c r="B43" i="194"/>
  <c r="N41" i="194"/>
  <c r="M41" i="194"/>
  <c r="L41" i="194"/>
  <c r="K41" i="194"/>
  <c r="J41" i="194"/>
  <c r="I41" i="194"/>
  <c r="H41" i="194"/>
  <c r="G41" i="194"/>
  <c r="F41" i="194"/>
  <c r="E41" i="194"/>
  <c r="D41" i="194"/>
  <c r="C41" i="194"/>
  <c r="B41" i="194"/>
  <c r="A41" i="194"/>
  <c r="O37" i="194"/>
  <c r="O36" i="194"/>
  <c r="O35" i="194"/>
  <c r="O34" i="194"/>
  <c r="O33" i="194"/>
  <c r="O32" i="194"/>
  <c r="O31" i="194"/>
  <c r="B26" i="194"/>
  <c r="D94" i="193"/>
  <c r="K92" i="193"/>
  <c r="A29" i="193"/>
  <c r="P80" i="193"/>
  <c r="O80" i="193"/>
  <c r="F80" i="193"/>
  <c r="E80" i="193"/>
  <c r="P79" i="193"/>
  <c r="O79" i="193"/>
  <c r="F78" i="193"/>
  <c r="E78" i="193"/>
  <c r="F77" i="193"/>
  <c r="E77" i="193"/>
  <c r="P76" i="193"/>
  <c r="O76" i="193"/>
  <c r="P75" i="193"/>
  <c r="O75" i="193"/>
  <c r="F75" i="193"/>
  <c r="E75" i="193"/>
  <c r="P74" i="193"/>
  <c r="O74" i="193"/>
  <c r="F74" i="193"/>
  <c r="E74" i="193"/>
  <c r="F72" i="193"/>
  <c r="E72" i="193"/>
  <c r="P71" i="193"/>
  <c r="O71" i="193"/>
  <c r="P70" i="193"/>
  <c r="O70" i="193"/>
  <c r="F70" i="193"/>
  <c r="E70" i="193"/>
  <c r="P69" i="193"/>
  <c r="O69" i="193"/>
  <c r="F69" i="193"/>
  <c r="E69" i="193"/>
  <c r="P68" i="193"/>
  <c r="O68" i="193"/>
  <c r="F68" i="193"/>
  <c r="E68" i="193"/>
  <c r="J64" i="193"/>
  <c r="J45" i="193"/>
  <c r="B43" i="193"/>
  <c r="N41" i="193"/>
  <c r="M41" i="193"/>
  <c r="L41" i="193"/>
  <c r="K41" i="193"/>
  <c r="J41" i="193"/>
  <c r="I41" i="193"/>
  <c r="H41" i="193"/>
  <c r="G41" i="193"/>
  <c r="F41" i="193"/>
  <c r="E41" i="193"/>
  <c r="D41" i="193"/>
  <c r="C41" i="193"/>
  <c r="B41" i="193"/>
  <c r="A41" i="193"/>
  <c r="O37" i="193"/>
  <c r="O36" i="193"/>
  <c r="O35" i="193"/>
  <c r="O34" i="193"/>
  <c r="O33" i="193"/>
  <c r="O32" i="193"/>
  <c r="O31" i="193"/>
  <c r="B26" i="193"/>
  <c r="D94" i="192"/>
  <c r="K92" i="192"/>
  <c r="A29" i="192"/>
  <c r="P80" i="192"/>
  <c r="O80" i="192"/>
  <c r="F80" i="192"/>
  <c r="E80" i="192"/>
  <c r="P79" i="192"/>
  <c r="O79" i="192"/>
  <c r="F78" i="192"/>
  <c r="E78" i="192"/>
  <c r="F77" i="192"/>
  <c r="E77" i="192"/>
  <c r="P76" i="192"/>
  <c r="O76" i="192"/>
  <c r="P75" i="192"/>
  <c r="O75" i="192"/>
  <c r="F75" i="192"/>
  <c r="E75" i="192"/>
  <c r="P74" i="192"/>
  <c r="O74" i="192"/>
  <c r="F74" i="192"/>
  <c r="E74" i="192"/>
  <c r="F72" i="192"/>
  <c r="E72" i="192"/>
  <c r="P71" i="192"/>
  <c r="O71" i="192"/>
  <c r="P70" i="192"/>
  <c r="O70" i="192"/>
  <c r="F70" i="192"/>
  <c r="E70" i="192"/>
  <c r="P69" i="192"/>
  <c r="O69" i="192"/>
  <c r="F69" i="192"/>
  <c r="E69" i="192"/>
  <c r="P68" i="192"/>
  <c r="O68" i="192"/>
  <c r="F68" i="192"/>
  <c r="E68" i="192"/>
  <c r="J64" i="192"/>
  <c r="J45" i="192"/>
  <c r="B43" i="192"/>
  <c r="N41" i="192"/>
  <c r="M41" i="192"/>
  <c r="L41" i="192"/>
  <c r="K41" i="192"/>
  <c r="J41" i="192"/>
  <c r="I41" i="192"/>
  <c r="H41" i="192"/>
  <c r="G41" i="192"/>
  <c r="F41" i="192"/>
  <c r="E41" i="192"/>
  <c r="D41" i="192"/>
  <c r="C41" i="192"/>
  <c r="B41" i="192"/>
  <c r="A41" i="192"/>
  <c r="O37" i="192"/>
  <c r="O36" i="192"/>
  <c r="O35" i="192"/>
  <c r="O34" i="192"/>
  <c r="O33" i="192"/>
  <c r="O32" i="192"/>
  <c r="O31" i="192"/>
  <c r="B26" i="192"/>
  <c r="D94" i="191"/>
  <c r="K92" i="191"/>
  <c r="A29" i="191"/>
  <c r="P80" i="191"/>
  <c r="O80" i="191"/>
  <c r="F80" i="191"/>
  <c r="E80" i="191"/>
  <c r="P79" i="191"/>
  <c r="O79" i="191"/>
  <c r="F78" i="191"/>
  <c r="E78" i="191"/>
  <c r="F77" i="191"/>
  <c r="E77" i="191"/>
  <c r="P76" i="191"/>
  <c r="O76" i="191"/>
  <c r="P75" i="191"/>
  <c r="O75" i="191"/>
  <c r="F75" i="191"/>
  <c r="E75" i="191"/>
  <c r="P74" i="191"/>
  <c r="O74" i="191"/>
  <c r="F74" i="191"/>
  <c r="E74" i="191"/>
  <c r="F72" i="191"/>
  <c r="E72" i="191"/>
  <c r="P71" i="191"/>
  <c r="O71" i="191"/>
  <c r="P70" i="191"/>
  <c r="O70" i="191"/>
  <c r="F70" i="191"/>
  <c r="E70" i="191"/>
  <c r="P69" i="191"/>
  <c r="O69" i="191"/>
  <c r="F69" i="191"/>
  <c r="E69" i="191"/>
  <c r="P68" i="191"/>
  <c r="O68" i="191"/>
  <c r="F68" i="191"/>
  <c r="E68" i="191"/>
  <c r="J64" i="191"/>
  <c r="J45" i="191"/>
  <c r="B43" i="191"/>
  <c r="N41" i="191"/>
  <c r="M41" i="191"/>
  <c r="L41" i="191"/>
  <c r="K41" i="191"/>
  <c r="J41" i="191"/>
  <c r="I41" i="191"/>
  <c r="H41" i="191"/>
  <c r="G41" i="191"/>
  <c r="F41" i="191"/>
  <c r="E41" i="191"/>
  <c r="D41" i="191"/>
  <c r="C41" i="191"/>
  <c r="B41" i="191"/>
  <c r="A41" i="191"/>
  <c r="O37" i="191"/>
  <c r="O36" i="191"/>
  <c r="O35" i="191"/>
  <c r="O34" i="191"/>
  <c r="O33" i="191"/>
  <c r="O32" i="191"/>
  <c r="O31" i="191"/>
  <c r="B26" i="191"/>
  <c r="D94" i="190"/>
  <c r="K92" i="190"/>
  <c r="A29" i="190"/>
  <c r="P80" i="190"/>
  <c r="O80" i="190"/>
  <c r="F80" i="190"/>
  <c r="E80" i="190"/>
  <c r="P79" i="190"/>
  <c r="O79" i="190"/>
  <c r="F78" i="190"/>
  <c r="E78" i="190"/>
  <c r="F77" i="190"/>
  <c r="E77" i="190"/>
  <c r="P76" i="190"/>
  <c r="O76" i="190"/>
  <c r="P75" i="190"/>
  <c r="O75" i="190"/>
  <c r="F75" i="190"/>
  <c r="E75" i="190"/>
  <c r="P74" i="190"/>
  <c r="O74" i="190"/>
  <c r="F74" i="190"/>
  <c r="E74" i="190"/>
  <c r="F72" i="190"/>
  <c r="E72" i="190"/>
  <c r="P71" i="190"/>
  <c r="O71" i="190"/>
  <c r="P70" i="190"/>
  <c r="O70" i="190"/>
  <c r="F70" i="190"/>
  <c r="E70" i="190"/>
  <c r="P69" i="190"/>
  <c r="O69" i="190"/>
  <c r="F69" i="190"/>
  <c r="E69" i="190"/>
  <c r="P68" i="190"/>
  <c r="O68" i="190"/>
  <c r="F68" i="190"/>
  <c r="E68" i="190"/>
  <c r="J64" i="190"/>
  <c r="J45" i="190"/>
  <c r="B43" i="190"/>
  <c r="N41" i="190"/>
  <c r="M41" i="190"/>
  <c r="L41" i="190"/>
  <c r="K41" i="190"/>
  <c r="J41" i="190"/>
  <c r="I41" i="190"/>
  <c r="H41" i="190"/>
  <c r="G41" i="190"/>
  <c r="F41" i="190"/>
  <c r="E41" i="190"/>
  <c r="D41" i="190"/>
  <c r="C41" i="190"/>
  <c r="B41" i="190"/>
  <c r="A41" i="190"/>
  <c r="O37" i="190"/>
  <c r="O36" i="190"/>
  <c r="O35" i="190"/>
  <c r="O34" i="190"/>
  <c r="O33" i="190"/>
  <c r="O32" i="190"/>
  <c r="O31" i="190"/>
  <c r="B26" i="190"/>
  <c r="D94" i="189"/>
  <c r="K92" i="189"/>
  <c r="A29" i="189"/>
  <c r="P80" i="189"/>
  <c r="O80" i="189"/>
  <c r="F80" i="189"/>
  <c r="E80" i="189"/>
  <c r="P79" i="189"/>
  <c r="O79" i="189"/>
  <c r="F78" i="189"/>
  <c r="E78" i="189"/>
  <c r="F77" i="189"/>
  <c r="E77" i="189"/>
  <c r="P76" i="189"/>
  <c r="O76" i="189"/>
  <c r="P75" i="189"/>
  <c r="O75" i="189"/>
  <c r="F75" i="189"/>
  <c r="E75" i="189"/>
  <c r="P74" i="189"/>
  <c r="O74" i="189"/>
  <c r="F74" i="189"/>
  <c r="E74" i="189"/>
  <c r="F72" i="189"/>
  <c r="E72" i="189"/>
  <c r="P71" i="189"/>
  <c r="O71" i="189"/>
  <c r="P70" i="189"/>
  <c r="O70" i="189"/>
  <c r="F70" i="189"/>
  <c r="E70" i="189"/>
  <c r="P69" i="189"/>
  <c r="O69" i="189"/>
  <c r="F69" i="189"/>
  <c r="E69" i="189"/>
  <c r="P68" i="189"/>
  <c r="O68" i="189"/>
  <c r="F68" i="189"/>
  <c r="E68" i="189"/>
  <c r="J64" i="189"/>
  <c r="J45" i="189"/>
  <c r="B43" i="189"/>
  <c r="N41" i="189"/>
  <c r="M41" i="189"/>
  <c r="L41" i="189"/>
  <c r="K41" i="189"/>
  <c r="J41" i="189"/>
  <c r="I41" i="189"/>
  <c r="H41" i="189"/>
  <c r="G41" i="189"/>
  <c r="F41" i="189"/>
  <c r="E41" i="189"/>
  <c r="D41" i="189"/>
  <c r="C41" i="189"/>
  <c r="B41" i="189"/>
  <c r="A41" i="189"/>
  <c r="O37" i="189"/>
  <c r="O36" i="189"/>
  <c r="O35" i="189"/>
  <c r="O34" i="189"/>
  <c r="O33" i="189"/>
  <c r="O32" i="189"/>
  <c r="O31" i="189"/>
  <c r="B26" i="189"/>
  <c r="D94" i="188"/>
  <c r="K92" i="188"/>
  <c r="A29" i="188"/>
  <c r="P80" i="188"/>
  <c r="O80" i="188"/>
  <c r="F80" i="188"/>
  <c r="E80" i="188"/>
  <c r="P79" i="188"/>
  <c r="O79" i="188"/>
  <c r="F78" i="188"/>
  <c r="E78" i="188"/>
  <c r="F77" i="188"/>
  <c r="E77" i="188"/>
  <c r="P76" i="188"/>
  <c r="O76" i="188"/>
  <c r="P75" i="188"/>
  <c r="O75" i="188"/>
  <c r="F75" i="188"/>
  <c r="E75" i="188"/>
  <c r="P74" i="188"/>
  <c r="O74" i="188"/>
  <c r="F74" i="188"/>
  <c r="E74" i="188"/>
  <c r="F72" i="188"/>
  <c r="E72" i="188"/>
  <c r="P71" i="188"/>
  <c r="O71" i="188"/>
  <c r="P70" i="188"/>
  <c r="O70" i="188"/>
  <c r="F70" i="188"/>
  <c r="E70" i="188"/>
  <c r="P69" i="188"/>
  <c r="O69" i="188"/>
  <c r="F69" i="188"/>
  <c r="E69" i="188"/>
  <c r="P68" i="188"/>
  <c r="O68" i="188"/>
  <c r="F68" i="188"/>
  <c r="E68" i="188"/>
  <c r="J64" i="188"/>
  <c r="J45" i="188"/>
  <c r="B43" i="188"/>
  <c r="N41" i="188"/>
  <c r="M41" i="188"/>
  <c r="L41" i="188"/>
  <c r="K41" i="188"/>
  <c r="J41" i="188"/>
  <c r="I41" i="188"/>
  <c r="H41" i="188"/>
  <c r="G41" i="188"/>
  <c r="F41" i="188"/>
  <c r="E41" i="188"/>
  <c r="D41" i="188"/>
  <c r="C41" i="188"/>
  <c r="B41" i="188"/>
  <c r="A41" i="188"/>
  <c r="O37" i="188"/>
  <c r="O36" i="188"/>
  <c r="O35" i="188"/>
  <c r="O34" i="188"/>
  <c r="O33" i="188"/>
  <c r="O32" i="188"/>
  <c r="O31" i="188"/>
  <c r="B26" i="188"/>
  <c r="D94" i="187"/>
  <c r="K92" i="187"/>
  <c r="A29" i="187"/>
  <c r="P80" i="187"/>
  <c r="O80" i="187"/>
  <c r="F80" i="187"/>
  <c r="E80" i="187"/>
  <c r="P79" i="187"/>
  <c r="O79" i="187"/>
  <c r="F78" i="187"/>
  <c r="E78" i="187"/>
  <c r="F77" i="187"/>
  <c r="E77" i="187"/>
  <c r="P76" i="187"/>
  <c r="O76" i="187"/>
  <c r="P75" i="187"/>
  <c r="O75" i="187"/>
  <c r="F75" i="187"/>
  <c r="E75" i="187"/>
  <c r="P74" i="187"/>
  <c r="O74" i="187"/>
  <c r="F74" i="187"/>
  <c r="E74" i="187"/>
  <c r="F72" i="187"/>
  <c r="E72" i="187"/>
  <c r="P71" i="187"/>
  <c r="O71" i="187"/>
  <c r="P70" i="187"/>
  <c r="O70" i="187"/>
  <c r="F70" i="187"/>
  <c r="E70" i="187"/>
  <c r="P69" i="187"/>
  <c r="O69" i="187"/>
  <c r="F69" i="187"/>
  <c r="E69" i="187"/>
  <c r="P68" i="187"/>
  <c r="O68" i="187"/>
  <c r="F68" i="187"/>
  <c r="E68" i="187"/>
  <c r="J64" i="187"/>
  <c r="J45" i="187"/>
  <c r="B43" i="187"/>
  <c r="N41" i="187"/>
  <c r="M41" i="187"/>
  <c r="L41" i="187"/>
  <c r="K41" i="187"/>
  <c r="J41" i="187"/>
  <c r="I41" i="187"/>
  <c r="H41" i="187"/>
  <c r="G41" i="187"/>
  <c r="F41" i="187"/>
  <c r="E41" i="187"/>
  <c r="D41" i="187"/>
  <c r="C41" i="187"/>
  <c r="B41" i="187"/>
  <c r="A41" i="187"/>
  <c r="O37" i="187"/>
  <c r="O36" i="187"/>
  <c r="O35" i="187"/>
  <c r="O34" i="187"/>
  <c r="O33" i="187"/>
  <c r="O32" i="187"/>
  <c r="O31" i="187"/>
  <c r="B26" i="187"/>
  <c r="D94" i="186"/>
  <c r="K92" i="186"/>
  <c r="A29" i="186"/>
  <c r="P80" i="186"/>
  <c r="O80" i="186"/>
  <c r="F80" i="186"/>
  <c r="E80" i="186"/>
  <c r="P79" i="186"/>
  <c r="O79" i="186"/>
  <c r="F78" i="186"/>
  <c r="E78" i="186"/>
  <c r="F77" i="186"/>
  <c r="E77" i="186"/>
  <c r="P76" i="186"/>
  <c r="O76" i="186"/>
  <c r="P75" i="186"/>
  <c r="O75" i="186"/>
  <c r="F75" i="186"/>
  <c r="E75" i="186"/>
  <c r="P74" i="186"/>
  <c r="O74" i="186"/>
  <c r="F74" i="186"/>
  <c r="E74" i="186"/>
  <c r="F72" i="186"/>
  <c r="E72" i="186"/>
  <c r="P71" i="186"/>
  <c r="O71" i="186"/>
  <c r="P70" i="186"/>
  <c r="O70" i="186"/>
  <c r="F70" i="186"/>
  <c r="E70" i="186"/>
  <c r="P69" i="186"/>
  <c r="O69" i="186"/>
  <c r="F69" i="186"/>
  <c r="E69" i="186"/>
  <c r="P68" i="186"/>
  <c r="O68" i="186"/>
  <c r="F68" i="186"/>
  <c r="E68" i="186"/>
  <c r="J64" i="186"/>
  <c r="J45" i="186"/>
  <c r="B43" i="186"/>
  <c r="N41" i="186"/>
  <c r="M41" i="186"/>
  <c r="L41" i="186"/>
  <c r="K41" i="186"/>
  <c r="J41" i="186"/>
  <c r="I41" i="186"/>
  <c r="H41" i="186"/>
  <c r="G41" i="186"/>
  <c r="F41" i="186"/>
  <c r="E41" i="186"/>
  <c r="D41" i="186"/>
  <c r="C41" i="186"/>
  <c r="B41" i="186"/>
  <c r="A41" i="186"/>
  <c r="O37" i="186"/>
  <c r="O36" i="186"/>
  <c r="O35" i="186"/>
  <c r="O34" i="186"/>
  <c r="O33" i="186"/>
  <c r="O32" i="186"/>
  <c r="O31" i="186"/>
  <c r="B26" i="186"/>
  <c r="D94" i="185"/>
  <c r="K92" i="185"/>
  <c r="A29" i="185"/>
  <c r="P80" i="185"/>
  <c r="O80" i="185"/>
  <c r="F80" i="185"/>
  <c r="E80" i="185"/>
  <c r="P79" i="185"/>
  <c r="O79" i="185"/>
  <c r="F78" i="185"/>
  <c r="E78" i="185"/>
  <c r="F77" i="185"/>
  <c r="E77" i="185"/>
  <c r="P76" i="185"/>
  <c r="O76" i="185"/>
  <c r="P75" i="185"/>
  <c r="O75" i="185"/>
  <c r="F75" i="185"/>
  <c r="E75" i="185"/>
  <c r="P74" i="185"/>
  <c r="O74" i="185"/>
  <c r="F74" i="185"/>
  <c r="E74" i="185"/>
  <c r="F72" i="185"/>
  <c r="E72" i="185"/>
  <c r="P71" i="185"/>
  <c r="O71" i="185"/>
  <c r="P70" i="185"/>
  <c r="O70" i="185"/>
  <c r="F70" i="185"/>
  <c r="E70" i="185"/>
  <c r="P69" i="185"/>
  <c r="O69" i="185"/>
  <c r="F69" i="185"/>
  <c r="E69" i="185"/>
  <c r="P68" i="185"/>
  <c r="O68" i="185"/>
  <c r="F68" i="185"/>
  <c r="E68" i="185"/>
  <c r="J64" i="185"/>
  <c r="J45" i="185"/>
  <c r="B43" i="185"/>
  <c r="N41" i="185"/>
  <c r="M41" i="185"/>
  <c r="L41" i="185"/>
  <c r="K41" i="185"/>
  <c r="J41" i="185"/>
  <c r="I41" i="185"/>
  <c r="H41" i="185"/>
  <c r="G41" i="185"/>
  <c r="F41" i="185"/>
  <c r="E41" i="185"/>
  <c r="D41" i="185"/>
  <c r="C41" i="185"/>
  <c r="B41" i="185"/>
  <c r="A41" i="185"/>
  <c r="O37" i="185"/>
  <c r="O36" i="185"/>
  <c r="O35" i="185"/>
  <c r="O34" i="185"/>
  <c r="O33" i="185"/>
  <c r="O32" i="185"/>
  <c r="O31" i="185"/>
  <c r="B26" i="185"/>
  <c r="D94" i="184"/>
  <c r="K92" i="184"/>
  <c r="A29" i="184"/>
  <c r="P80" i="184"/>
  <c r="O80" i="184"/>
  <c r="F80" i="184"/>
  <c r="E80" i="184"/>
  <c r="P79" i="184"/>
  <c r="O79" i="184"/>
  <c r="F78" i="184"/>
  <c r="E78" i="184"/>
  <c r="F77" i="184"/>
  <c r="E77" i="184"/>
  <c r="P76" i="184"/>
  <c r="O76" i="184"/>
  <c r="P75" i="184"/>
  <c r="O75" i="184"/>
  <c r="F75" i="184"/>
  <c r="E75" i="184"/>
  <c r="P74" i="184"/>
  <c r="O74" i="184"/>
  <c r="F74" i="184"/>
  <c r="E74" i="184"/>
  <c r="F72" i="184"/>
  <c r="E72" i="184"/>
  <c r="P71" i="184"/>
  <c r="O71" i="184"/>
  <c r="P70" i="184"/>
  <c r="O70" i="184"/>
  <c r="F70" i="184"/>
  <c r="E70" i="184"/>
  <c r="P69" i="184"/>
  <c r="O69" i="184"/>
  <c r="F69" i="184"/>
  <c r="E69" i="184"/>
  <c r="P68" i="184"/>
  <c r="O68" i="184"/>
  <c r="F68" i="184"/>
  <c r="E68" i="184"/>
  <c r="J64" i="184"/>
  <c r="J45" i="184"/>
  <c r="B43" i="184"/>
  <c r="N41" i="184"/>
  <c r="M41" i="184"/>
  <c r="L41" i="184"/>
  <c r="K41" i="184"/>
  <c r="J41" i="184"/>
  <c r="I41" i="184"/>
  <c r="H41" i="184"/>
  <c r="G41" i="184"/>
  <c r="F41" i="184"/>
  <c r="E41" i="184"/>
  <c r="D41" i="184"/>
  <c r="C41" i="184"/>
  <c r="B41" i="184"/>
  <c r="A41" i="184"/>
  <c r="O37" i="184"/>
  <c r="O36" i="184"/>
  <c r="O35" i="184"/>
  <c r="O34" i="184"/>
  <c r="O33" i="184"/>
  <c r="O32" i="184"/>
  <c r="O31" i="184"/>
  <c r="B26" i="184"/>
  <c r="D94" i="183"/>
  <c r="K92" i="183"/>
  <c r="A29" i="183"/>
  <c r="P80" i="183"/>
  <c r="O80" i="183"/>
  <c r="F80" i="183"/>
  <c r="E80" i="183"/>
  <c r="P79" i="183"/>
  <c r="O79" i="183"/>
  <c r="F78" i="183"/>
  <c r="E78" i="183"/>
  <c r="F77" i="183"/>
  <c r="E77" i="183"/>
  <c r="P76" i="183"/>
  <c r="O76" i="183"/>
  <c r="P75" i="183"/>
  <c r="O75" i="183"/>
  <c r="F75" i="183"/>
  <c r="E75" i="183"/>
  <c r="P74" i="183"/>
  <c r="O74" i="183"/>
  <c r="F74" i="183"/>
  <c r="E74" i="183"/>
  <c r="F72" i="183"/>
  <c r="E72" i="183"/>
  <c r="P71" i="183"/>
  <c r="O71" i="183"/>
  <c r="P70" i="183"/>
  <c r="O70" i="183"/>
  <c r="F70" i="183"/>
  <c r="E70" i="183"/>
  <c r="P69" i="183"/>
  <c r="O69" i="183"/>
  <c r="F69" i="183"/>
  <c r="E69" i="183"/>
  <c r="P68" i="183"/>
  <c r="O68" i="183"/>
  <c r="F68" i="183"/>
  <c r="E68" i="183"/>
  <c r="J64" i="183"/>
  <c r="J45" i="183"/>
  <c r="B43" i="183"/>
  <c r="N41" i="183"/>
  <c r="M41" i="183"/>
  <c r="L41" i="183"/>
  <c r="K41" i="183"/>
  <c r="J41" i="183"/>
  <c r="I41" i="183"/>
  <c r="H41" i="183"/>
  <c r="G41" i="183"/>
  <c r="F41" i="183"/>
  <c r="E41" i="183"/>
  <c r="D41" i="183"/>
  <c r="C41" i="183"/>
  <c r="B41" i="183"/>
  <c r="A41" i="183"/>
  <c r="O37" i="183"/>
  <c r="O36" i="183"/>
  <c r="O35" i="183"/>
  <c r="O34" i="183"/>
  <c r="O33" i="183"/>
  <c r="O32" i="183"/>
  <c r="O31" i="183"/>
  <c r="B26" i="183"/>
  <c r="J45" i="144"/>
  <c r="D94" i="182"/>
  <c r="K92" i="182"/>
  <c r="A29" i="182"/>
  <c r="P80" i="182"/>
  <c r="O80" i="182"/>
  <c r="F80" i="182"/>
  <c r="E80" i="182"/>
  <c r="P79" i="182"/>
  <c r="O79" i="182"/>
  <c r="F78" i="182"/>
  <c r="E78" i="182"/>
  <c r="F77" i="182"/>
  <c r="E77" i="182"/>
  <c r="P76" i="182"/>
  <c r="O76" i="182"/>
  <c r="P75" i="182"/>
  <c r="O75" i="182"/>
  <c r="F75" i="182"/>
  <c r="E75" i="182"/>
  <c r="P74" i="182"/>
  <c r="O74" i="182"/>
  <c r="F74" i="182"/>
  <c r="E74" i="182"/>
  <c r="F72" i="182"/>
  <c r="E72" i="182"/>
  <c r="P71" i="182"/>
  <c r="O71" i="182"/>
  <c r="P70" i="182"/>
  <c r="O70" i="182"/>
  <c r="F70" i="182"/>
  <c r="E70" i="182"/>
  <c r="P69" i="182"/>
  <c r="O69" i="182"/>
  <c r="F69" i="182"/>
  <c r="E69" i="182"/>
  <c r="P68" i="182"/>
  <c r="O68" i="182"/>
  <c r="F68" i="182"/>
  <c r="E68" i="182"/>
  <c r="J64" i="182"/>
  <c r="J45" i="182"/>
  <c r="B43" i="182"/>
  <c r="N41" i="182"/>
  <c r="M41" i="182"/>
  <c r="L41" i="182"/>
  <c r="K41" i="182"/>
  <c r="J41" i="182"/>
  <c r="I41" i="182"/>
  <c r="H41" i="182"/>
  <c r="G41" i="182"/>
  <c r="F41" i="182"/>
  <c r="E41" i="182"/>
  <c r="D41" i="182"/>
  <c r="C41" i="182"/>
  <c r="B41" i="182"/>
  <c r="A41" i="182"/>
  <c r="O37" i="182"/>
  <c r="O36" i="182"/>
  <c r="O35" i="182"/>
  <c r="O34" i="182"/>
  <c r="O33" i="182"/>
  <c r="O32" i="182"/>
  <c r="O31" i="182"/>
  <c r="B26" i="182"/>
  <c r="D94" i="181"/>
  <c r="K92" i="181"/>
  <c r="A29" i="181"/>
  <c r="P80" i="181"/>
  <c r="O80" i="181"/>
  <c r="F80" i="181"/>
  <c r="E80" i="181"/>
  <c r="P79" i="181"/>
  <c r="O79" i="181"/>
  <c r="F78" i="181"/>
  <c r="E78" i="181"/>
  <c r="F77" i="181"/>
  <c r="E77" i="181"/>
  <c r="P76" i="181"/>
  <c r="O76" i="181"/>
  <c r="P75" i="181"/>
  <c r="O75" i="181"/>
  <c r="F75" i="181"/>
  <c r="E75" i="181"/>
  <c r="P74" i="181"/>
  <c r="O74" i="181"/>
  <c r="F74" i="181"/>
  <c r="E74" i="181"/>
  <c r="F72" i="181"/>
  <c r="E72" i="181"/>
  <c r="P71" i="181"/>
  <c r="O71" i="181"/>
  <c r="P70" i="181"/>
  <c r="O70" i="181"/>
  <c r="F70" i="181"/>
  <c r="E70" i="181"/>
  <c r="P69" i="181"/>
  <c r="O69" i="181"/>
  <c r="F69" i="181"/>
  <c r="E69" i="181"/>
  <c r="P68" i="181"/>
  <c r="O68" i="181"/>
  <c r="F68" i="181"/>
  <c r="E68" i="181"/>
  <c r="J64" i="181"/>
  <c r="J45" i="181"/>
  <c r="B43" i="181"/>
  <c r="N41" i="181"/>
  <c r="M41" i="181"/>
  <c r="L41" i="181"/>
  <c r="K41" i="181"/>
  <c r="J41" i="181"/>
  <c r="I41" i="181"/>
  <c r="H41" i="181"/>
  <c r="G41" i="181"/>
  <c r="F41" i="181"/>
  <c r="E41" i="181"/>
  <c r="D41" i="181"/>
  <c r="C41" i="181"/>
  <c r="B41" i="181"/>
  <c r="A41" i="181"/>
  <c r="O37" i="181"/>
  <c r="O36" i="181"/>
  <c r="O35" i="181"/>
  <c r="O34" i="181"/>
  <c r="O33" i="181"/>
  <c r="O32" i="181"/>
  <c r="O31" i="181"/>
  <c r="B26" i="181"/>
  <c r="D94" i="180"/>
  <c r="K92" i="180"/>
  <c r="A29" i="180"/>
  <c r="P80" i="180"/>
  <c r="O80" i="180"/>
  <c r="F80" i="180"/>
  <c r="E80" i="180"/>
  <c r="P79" i="180"/>
  <c r="O79" i="180"/>
  <c r="F78" i="180"/>
  <c r="E78" i="180"/>
  <c r="F77" i="180"/>
  <c r="E77" i="180"/>
  <c r="P76" i="180"/>
  <c r="O76" i="180"/>
  <c r="P75" i="180"/>
  <c r="O75" i="180"/>
  <c r="F75" i="180"/>
  <c r="E75" i="180"/>
  <c r="P74" i="180"/>
  <c r="O74" i="180"/>
  <c r="F74" i="180"/>
  <c r="E74" i="180"/>
  <c r="F72" i="180"/>
  <c r="E72" i="180"/>
  <c r="P71" i="180"/>
  <c r="O71" i="180"/>
  <c r="P70" i="180"/>
  <c r="O70" i="180"/>
  <c r="F70" i="180"/>
  <c r="E70" i="180"/>
  <c r="P69" i="180"/>
  <c r="O69" i="180"/>
  <c r="F69" i="180"/>
  <c r="E69" i="180"/>
  <c r="P68" i="180"/>
  <c r="O68" i="180"/>
  <c r="F68" i="180"/>
  <c r="E68" i="180"/>
  <c r="J64" i="180"/>
  <c r="J45" i="180"/>
  <c r="B43" i="180"/>
  <c r="N41" i="180"/>
  <c r="M41" i="180"/>
  <c r="L41" i="180"/>
  <c r="K41" i="180"/>
  <c r="J41" i="180"/>
  <c r="I41" i="180"/>
  <c r="H41" i="180"/>
  <c r="G41" i="180"/>
  <c r="F41" i="180"/>
  <c r="E41" i="180"/>
  <c r="D41" i="180"/>
  <c r="C41" i="180"/>
  <c r="B41" i="180"/>
  <c r="A41" i="180"/>
  <c r="O37" i="180"/>
  <c r="O36" i="180"/>
  <c r="O35" i="180"/>
  <c r="O34" i="180"/>
  <c r="O33" i="180"/>
  <c r="O32" i="180"/>
  <c r="O31" i="180"/>
  <c r="B26" i="180"/>
  <c r="D94" i="179"/>
  <c r="K92" i="179"/>
  <c r="A29" i="179"/>
  <c r="P80" i="179"/>
  <c r="O80" i="179"/>
  <c r="F80" i="179"/>
  <c r="E80" i="179"/>
  <c r="P79" i="179"/>
  <c r="O79" i="179"/>
  <c r="F78" i="179"/>
  <c r="E78" i="179"/>
  <c r="F77" i="179"/>
  <c r="E77" i="179"/>
  <c r="P76" i="179"/>
  <c r="O76" i="179"/>
  <c r="P75" i="179"/>
  <c r="O75" i="179"/>
  <c r="F75" i="179"/>
  <c r="E75" i="179"/>
  <c r="P74" i="179"/>
  <c r="O74" i="179"/>
  <c r="F74" i="179"/>
  <c r="E74" i="179"/>
  <c r="F72" i="179"/>
  <c r="E72" i="179"/>
  <c r="P71" i="179"/>
  <c r="O71" i="179"/>
  <c r="P70" i="179"/>
  <c r="O70" i="179"/>
  <c r="F70" i="179"/>
  <c r="E70" i="179"/>
  <c r="P69" i="179"/>
  <c r="O69" i="179"/>
  <c r="F69" i="179"/>
  <c r="E69" i="179"/>
  <c r="P68" i="179"/>
  <c r="O68" i="179"/>
  <c r="F68" i="179"/>
  <c r="E68" i="179"/>
  <c r="J64" i="179"/>
  <c r="J45" i="179"/>
  <c r="B43" i="179"/>
  <c r="N41" i="179"/>
  <c r="M41" i="179"/>
  <c r="L41" i="179"/>
  <c r="K41" i="179"/>
  <c r="J41" i="179"/>
  <c r="I41" i="179"/>
  <c r="H41" i="179"/>
  <c r="G41" i="179"/>
  <c r="F41" i="179"/>
  <c r="E41" i="179"/>
  <c r="D41" i="179"/>
  <c r="C41" i="179"/>
  <c r="B41" i="179"/>
  <c r="A41" i="179"/>
  <c r="O37" i="179"/>
  <c r="O36" i="179"/>
  <c r="O35" i="179"/>
  <c r="O34" i="179"/>
  <c r="O33" i="179"/>
  <c r="O32" i="179"/>
  <c r="O31" i="179"/>
  <c r="B26" i="179"/>
  <c r="D94" i="178"/>
  <c r="K92" i="178"/>
  <c r="A29" i="178"/>
  <c r="P80" i="178"/>
  <c r="O80" i="178"/>
  <c r="F80" i="178"/>
  <c r="E80" i="178"/>
  <c r="P79" i="178"/>
  <c r="O79" i="178"/>
  <c r="F78" i="178"/>
  <c r="E78" i="178"/>
  <c r="F77" i="178"/>
  <c r="E77" i="178"/>
  <c r="P76" i="178"/>
  <c r="O76" i="178"/>
  <c r="P75" i="178"/>
  <c r="O75" i="178"/>
  <c r="F75" i="178"/>
  <c r="E75" i="178"/>
  <c r="P74" i="178"/>
  <c r="O74" i="178"/>
  <c r="F74" i="178"/>
  <c r="E74" i="178"/>
  <c r="F72" i="178"/>
  <c r="E72" i="178"/>
  <c r="P71" i="178"/>
  <c r="O71" i="178"/>
  <c r="P70" i="178"/>
  <c r="O70" i="178"/>
  <c r="F70" i="178"/>
  <c r="E70" i="178"/>
  <c r="P69" i="178"/>
  <c r="O69" i="178"/>
  <c r="F69" i="178"/>
  <c r="E69" i="178"/>
  <c r="P68" i="178"/>
  <c r="O68" i="178"/>
  <c r="F68" i="178"/>
  <c r="E68" i="178"/>
  <c r="J64" i="178"/>
  <c r="J45" i="178"/>
  <c r="B43" i="178"/>
  <c r="N41" i="178"/>
  <c r="M41" i="178"/>
  <c r="L41" i="178"/>
  <c r="K41" i="178"/>
  <c r="J41" i="178"/>
  <c r="I41" i="178"/>
  <c r="H41" i="178"/>
  <c r="G41" i="178"/>
  <c r="F41" i="178"/>
  <c r="E41" i="178"/>
  <c r="D41" i="178"/>
  <c r="C41" i="178"/>
  <c r="B41" i="178"/>
  <c r="A41" i="178"/>
  <c r="O37" i="178"/>
  <c r="O36" i="178"/>
  <c r="O35" i="178"/>
  <c r="O34" i="178"/>
  <c r="O33" i="178"/>
  <c r="O32" i="178"/>
  <c r="O31" i="178"/>
  <c r="B26" i="178"/>
  <c r="D94" i="147"/>
  <c r="K92" i="147"/>
  <c r="A29" i="147"/>
  <c r="P80" i="147"/>
  <c r="O80" i="147"/>
  <c r="F80" i="147"/>
  <c r="E80" i="147"/>
  <c r="P79" i="147"/>
  <c r="O79" i="147"/>
  <c r="F78" i="147"/>
  <c r="E78" i="147"/>
  <c r="F77" i="147"/>
  <c r="E77" i="147"/>
  <c r="P76" i="147"/>
  <c r="O76" i="147"/>
  <c r="P75" i="147"/>
  <c r="O75" i="147"/>
  <c r="F75" i="147"/>
  <c r="E75" i="147"/>
  <c r="P74" i="147"/>
  <c r="O74" i="147"/>
  <c r="F74" i="147"/>
  <c r="E74" i="147"/>
  <c r="F72" i="147"/>
  <c r="E72" i="147"/>
  <c r="P71" i="147"/>
  <c r="O71" i="147"/>
  <c r="P70" i="147"/>
  <c r="O70" i="147"/>
  <c r="F70" i="147"/>
  <c r="E70" i="147"/>
  <c r="P69" i="147"/>
  <c r="O69" i="147"/>
  <c r="F69" i="147"/>
  <c r="E69" i="147"/>
  <c r="P68" i="147"/>
  <c r="O68" i="147"/>
  <c r="F68" i="147"/>
  <c r="E68" i="147"/>
  <c r="J64" i="147"/>
  <c r="J45" i="147"/>
  <c r="B43" i="147"/>
  <c r="N41" i="147"/>
  <c r="M41" i="147"/>
  <c r="L41" i="147"/>
  <c r="K41" i="147"/>
  <c r="J41" i="147"/>
  <c r="I41" i="147"/>
  <c r="H41" i="147"/>
  <c r="G41" i="147"/>
  <c r="F41" i="147"/>
  <c r="E41" i="147"/>
  <c r="D41" i="147"/>
  <c r="C41" i="147"/>
  <c r="B41" i="147"/>
  <c r="A41" i="147"/>
  <c r="O37" i="147"/>
  <c r="O36" i="147"/>
  <c r="O35" i="147"/>
  <c r="O34" i="147"/>
  <c r="O33" i="147"/>
  <c r="O32" i="147"/>
  <c r="O31" i="147"/>
  <c r="B26" i="147"/>
  <c r="D94" i="146"/>
  <c r="K92" i="146"/>
  <c r="A29" i="146"/>
  <c r="P80" i="146"/>
  <c r="O80" i="146"/>
  <c r="F80" i="146"/>
  <c r="E80" i="146"/>
  <c r="P79" i="146"/>
  <c r="O79" i="146"/>
  <c r="F78" i="146"/>
  <c r="E78" i="146"/>
  <c r="F77" i="146"/>
  <c r="E77" i="146"/>
  <c r="P76" i="146"/>
  <c r="O76" i="146"/>
  <c r="P75" i="146"/>
  <c r="O75" i="146"/>
  <c r="F75" i="146"/>
  <c r="E75" i="146"/>
  <c r="P74" i="146"/>
  <c r="O74" i="146"/>
  <c r="F74" i="146"/>
  <c r="E74" i="146"/>
  <c r="F72" i="146"/>
  <c r="E72" i="146"/>
  <c r="P71" i="146"/>
  <c r="O71" i="146"/>
  <c r="P70" i="146"/>
  <c r="O70" i="146"/>
  <c r="F70" i="146"/>
  <c r="E70" i="146"/>
  <c r="P69" i="146"/>
  <c r="O69" i="146"/>
  <c r="F69" i="146"/>
  <c r="E69" i="146"/>
  <c r="P68" i="146"/>
  <c r="O68" i="146"/>
  <c r="F68" i="146"/>
  <c r="E68" i="146"/>
  <c r="J64" i="146"/>
  <c r="J45" i="146"/>
  <c r="B43" i="146"/>
  <c r="N41" i="146"/>
  <c r="M41" i="146"/>
  <c r="L41" i="146"/>
  <c r="K41" i="146"/>
  <c r="J41" i="146"/>
  <c r="I41" i="146"/>
  <c r="H41" i="146"/>
  <c r="G41" i="146"/>
  <c r="F41" i="146"/>
  <c r="E41" i="146"/>
  <c r="D41" i="146"/>
  <c r="C41" i="146"/>
  <c r="B41" i="146"/>
  <c r="A41" i="146"/>
  <c r="O37" i="146"/>
  <c r="O36" i="146"/>
  <c r="O35" i="146"/>
  <c r="O34" i="146"/>
  <c r="O33" i="146"/>
  <c r="O32" i="146"/>
  <c r="O31" i="146"/>
  <c r="B26" i="146"/>
  <c r="D94" i="145"/>
  <c r="K92" i="145"/>
  <c r="A29" i="145"/>
  <c r="P80" i="145"/>
  <c r="O80" i="145"/>
  <c r="F80" i="145"/>
  <c r="E80" i="145"/>
  <c r="P79" i="145"/>
  <c r="O79" i="145"/>
  <c r="F78" i="145"/>
  <c r="E78" i="145"/>
  <c r="F77" i="145"/>
  <c r="E77" i="145"/>
  <c r="P76" i="145"/>
  <c r="O76" i="145"/>
  <c r="P75" i="145"/>
  <c r="O75" i="145"/>
  <c r="F75" i="145"/>
  <c r="E75" i="145"/>
  <c r="P74" i="145"/>
  <c r="O74" i="145"/>
  <c r="F74" i="145"/>
  <c r="E74" i="145"/>
  <c r="F72" i="145"/>
  <c r="E72" i="145"/>
  <c r="P71" i="145"/>
  <c r="O71" i="145"/>
  <c r="P70" i="145"/>
  <c r="O70" i="145"/>
  <c r="F70" i="145"/>
  <c r="E70" i="145"/>
  <c r="P69" i="145"/>
  <c r="O69" i="145"/>
  <c r="F69" i="145"/>
  <c r="E69" i="145"/>
  <c r="P68" i="145"/>
  <c r="O68" i="145"/>
  <c r="F68" i="145"/>
  <c r="E68" i="145"/>
  <c r="J64" i="145"/>
  <c r="J45" i="145"/>
  <c r="B43" i="145"/>
  <c r="N41" i="145"/>
  <c r="M41" i="145"/>
  <c r="L41" i="145"/>
  <c r="K41" i="145"/>
  <c r="J41" i="145"/>
  <c r="I41" i="145"/>
  <c r="H41" i="145"/>
  <c r="G41" i="145"/>
  <c r="F41" i="145"/>
  <c r="E41" i="145"/>
  <c r="D41" i="145"/>
  <c r="C41" i="145"/>
  <c r="B41" i="145"/>
  <c r="A41" i="145"/>
  <c r="O37" i="145"/>
  <c r="O36" i="145"/>
  <c r="O35" i="145"/>
  <c r="O34" i="145"/>
  <c r="O33" i="145"/>
  <c r="O32" i="145"/>
  <c r="O31" i="145"/>
  <c r="B26" i="145"/>
  <c r="D94" i="144"/>
  <c r="K92" i="144"/>
  <c r="A29" i="144"/>
  <c r="P80" i="144"/>
  <c r="O80" i="144"/>
  <c r="F80" i="144"/>
  <c r="E80" i="144"/>
  <c r="P79" i="144"/>
  <c r="O79" i="144"/>
  <c r="F78" i="144"/>
  <c r="E78" i="144"/>
  <c r="F77" i="144"/>
  <c r="E77" i="144"/>
  <c r="P76" i="144"/>
  <c r="O76" i="144"/>
  <c r="P75" i="144"/>
  <c r="O75" i="144"/>
  <c r="F75" i="144"/>
  <c r="E75" i="144"/>
  <c r="P74" i="144"/>
  <c r="O74" i="144"/>
  <c r="F74" i="144"/>
  <c r="E74" i="144"/>
  <c r="F72" i="144"/>
  <c r="E72" i="144"/>
  <c r="P71" i="144"/>
  <c r="O71" i="144"/>
  <c r="P70" i="144"/>
  <c r="O70" i="144"/>
  <c r="F70" i="144"/>
  <c r="E70" i="144"/>
  <c r="P69" i="144"/>
  <c r="O69" i="144"/>
  <c r="F69" i="144"/>
  <c r="E69" i="144"/>
  <c r="P68" i="144"/>
  <c r="O68" i="144"/>
  <c r="F68" i="144"/>
  <c r="E68" i="144"/>
  <c r="J64" i="144"/>
  <c r="B43" i="144"/>
  <c r="N41" i="144"/>
  <c r="M41" i="144"/>
  <c r="L41" i="144"/>
  <c r="K41" i="144"/>
  <c r="J41" i="144"/>
  <c r="I41" i="144"/>
  <c r="H41" i="144"/>
  <c r="G41" i="144"/>
  <c r="F41" i="144"/>
  <c r="E41" i="144"/>
  <c r="D41" i="144"/>
  <c r="C41" i="144"/>
  <c r="B41" i="144"/>
  <c r="A41" i="144"/>
  <c r="O37" i="144"/>
  <c r="O36" i="144"/>
  <c r="O35" i="144"/>
  <c r="O34" i="144"/>
  <c r="O33" i="144"/>
  <c r="O32" i="144"/>
  <c r="O31" i="144"/>
  <c r="B26" i="144"/>
  <c r="K92" i="8"/>
  <c r="J64" i="8"/>
  <c r="D94" i="8"/>
  <c r="A29" i="8"/>
  <c r="Q5" i="2"/>
  <c r="P80" i="8"/>
  <c r="O80" i="8"/>
  <c r="F80" i="8"/>
  <c r="E80" i="8"/>
  <c r="P79" i="8"/>
  <c r="O79" i="8"/>
  <c r="F78" i="8"/>
  <c r="E78" i="8"/>
  <c r="F77" i="8"/>
  <c r="E77" i="8"/>
  <c r="P76" i="8"/>
  <c r="O76" i="8"/>
  <c r="P75" i="8"/>
  <c r="O75" i="8"/>
  <c r="F75" i="8"/>
  <c r="E75" i="8"/>
  <c r="P74" i="8"/>
  <c r="O74" i="8"/>
  <c r="F74" i="8"/>
  <c r="E74" i="8"/>
  <c r="F72" i="8"/>
  <c r="E72" i="8"/>
  <c r="P71" i="8"/>
  <c r="O71" i="8"/>
  <c r="P70" i="8"/>
  <c r="O70" i="8"/>
  <c r="F70" i="8"/>
  <c r="E70" i="8"/>
  <c r="P69" i="8"/>
  <c r="O69" i="8"/>
  <c r="F69" i="8"/>
  <c r="E69" i="8"/>
  <c r="P68" i="8"/>
  <c r="O68" i="8"/>
  <c r="F68" i="8"/>
  <c r="E68" i="8"/>
  <c r="Q6" i="2"/>
  <c r="Q7" i="2"/>
  <c r="Q8" i="2"/>
  <c r="P5" i="2"/>
  <c r="R5" i="2"/>
  <c r="P6" i="2"/>
  <c r="R6" i="2"/>
  <c r="P7" i="2"/>
  <c r="R7" i="2"/>
  <c r="P8" i="2"/>
  <c r="R8" i="2"/>
  <c r="Q9" i="2"/>
  <c r="P9" i="2"/>
  <c r="R9" i="2"/>
  <c r="Q10" i="2"/>
  <c r="P10" i="2"/>
  <c r="R10" i="2"/>
  <c r="Q11" i="2"/>
  <c r="P11" i="2"/>
  <c r="R11" i="2"/>
  <c r="Q12" i="2"/>
  <c r="P12" i="2"/>
  <c r="R12" i="2"/>
  <c r="Q13" i="2"/>
  <c r="P13" i="2"/>
  <c r="R13" i="2"/>
  <c r="Q14" i="2"/>
  <c r="P14" i="2"/>
  <c r="R14" i="2"/>
  <c r="Q15" i="2"/>
  <c r="P15" i="2"/>
  <c r="R15" i="2"/>
  <c r="Q16" i="2"/>
  <c r="P16" i="2"/>
  <c r="R16" i="2"/>
  <c r="Q17" i="2"/>
  <c r="P17" i="2"/>
  <c r="R17" i="2"/>
  <c r="Q18" i="2"/>
  <c r="P18" i="2"/>
  <c r="R18" i="2"/>
  <c r="Q19" i="2"/>
  <c r="P19" i="2"/>
  <c r="R19" i="2"/>
  <c r="Q20" i="2"/>
  <c r="P20" i="2"/>
  <c r="R20" i="2"/>
  <c r="Q21" i="2"/>
  <c r="P21" i="2"/>
  <c r="R21" i="2"/>
  <c r="Q22" i="2"/>
  <c r="P22" i="2"/>
  <c r="R22" i="2"/>
  <c r="Q23" i="2"/>
  <c r="P23" i="2"/>
  <c r="R23" i="2"/>
  <c r="Q24" i="2"/>
  <c r="P24" i="2"/>
  <c r="R24" i="2"/>
  <c r="Q25" i="2"/>
  <c r="P25" i="2"/>
  <c r="R25" i="2"/>
  <c r="Q26" i="2"/>
  <c r="P26" i="2"/>
  <c r="R26" i="2"/>
  <c r="Q27" i="2"/>
  <c r="P27" i="2"/>
  <c r="R27" i="2"/>
  <c r="Q28" i="2"/>
  <c r="P28" i="2"/>
  <c r="R28" i="2"/>
  <c r="Q29" i="2"/>
  <c r="P29" i="2"/>
  <c r="R29" i="2"/>
  <c r="Q30" i="2"/>
  <c r="P30" i="2"/>
  <c r="R30" i="2"/>
  <c r="Q31" i="2"/>
  <c r="P31" i="2"/>
  <c r="R31" i="2"/>
  <c r="Q32" i="2"/>
  <c r="P32" i="2"/>
  <c r="R32" i="2"/>
  <c r="Q33" i="2"/>
  <c r="P33" i="2"/>
  <c r="R33" i="2"/>
  <c r="Q34" i="2"/>
  <c r="P34" i="2"/>
  <c r="R34" i="2"/>
  <c r="Q35" i="2"/>
  <c r="P35" i="2"/>
  <c r="R35" i="2"/>
  <c r="Q36" i="2"/>
  <c r="P36" i="2"/>
  <c r="R36" i="2"/>
  <c r="Q37" i="2"/>
  <c r="P37" i="2"/>
  <c r="R37" i="2"/>
  <c r="Q38" i="2"/>
  <c r="P38" i="2"/>
  <c r="R38" i="2"/>
  <c r="Q39" i="2"/>
  <c r="P39" i="2"/>
  <c r="R39" i="2"/>
  <c r="Q40" i="2"/>
  <c r="P40" i="2"/>
  <c r="R40" i="2"/>
  <c r="Q41" i="2"/>
  <c r="P41" i="2"/>
  <c r="R41" i="2"/>
  <c r="Q42" i="2"/>
  <c r="P42" i="2"/>
  <c r="R42" i="2"/>
  <c r="Q43" i="2"/>
  <c r="P43" i="2"/>
  <c r="R43" i="2"/>
  <c r="Q44" i="2"/>
  <c r="P44" i="2"/>
  <c r="R44" i="2"/>
  <c r="Q45" i="2"/>
  <c r="P45" i="2"/>
  <c r="R45" i="2"/>
  <c r="Q46" i="2"/>
  <c r="P46" i="2"/>
  <c r="R46" i="2"/>
  <c r="Q47" i="2"/>
  <c r="P47" i="2"/>
  <c r="R47" i="2"/>
  <c r="Q48" i="2"/>
  <c r="P48" i="2"/>
  <c r="R48" i="2"/>
  <c r="Q49" i="2"/>
  <c r="P49" i="2"/>
  <c r="R49" i="2"/>
  <c r="R5" i="6"/>
  <c r="R6" i="6"/>
  <c r="R7" i="6"/>
  <c r="R8" i="6"/>
  <c r="S5" i="6"/>
  <c r="T5" i="6"/>
  <c r="U5" i="6"/>
  <c r="V5" i="6"/>
  <c r="W5" i="6"/>
  <c r="X5" i="6"/>
  <c r="Y5" i="6"/>
  <c r="S6" i="6"/>
  <c r="T6" i="6"/>
  <c r="U6" i="6"/>
  <c r="V6" i="6"/>
  <c r="W6" i="6"/>
  <c r="X6" i="6"/>
  <c r="Y6" i="6"/>
  <c r="S7" i="6"/>
  <c r="T7" i="6"/>
  <c r="U7" i="6"/>
  <c r="V7" i="6"/>
  <c r="W7" i="6"/>
  <c r="X7" i="6"/>
  <c r="Y7" i="6"/>
  <c r="S8" i="6"/>
  <c r="T8" i="6"/>
  <c r="U8" i="6"/>
  <c r="V8" i="6"/>
  <c r="W8" i="6"/>
  <c r="X8" i="6"/>
  <c r="Y8" i="6"/>
  <c r="R9" i="6"/>
  <c r="S9" i="6"/>
  <c r="T9" i="6"/>
  <c r="U9" i="6"/>
  <c r="V9" i="6"/>
  <c r="W9" i="6"/>
  <c r="X9" i="6"/>
  <c r="Y9" i="6"/>
  <c r="R10" i="6"/>
  <c r="S10" i="6"/>
  <c r="T10" i="6"/>
  <c r="U10" i="6"/>
  <c r="V10" i="6"/>
  <c r="W10" i="6"/>
  <c r="X10" i="6"/>
  <c r="Y10" i="6"/>
  <c r="R11" i="6"/>
  <c r="S11" i="6"/>
  <c r="T11" i="6"/>
  <c r="U11" i="6"/>
  <c r="V11" i="6"/>
  <c r="W11" i="6"/>
  <c r="X11" i="6"/>
  <c r="Y11" i="6"/>
  <c r="R12" i="6"/>
  <c r="S12" i="6"/>
  <c r="T12" i="6"/>
  <c r="U12" i="6"/>
  <c r="V12" i="6"/>
  <c r="W12" i="6"/>
  <c r="X12" i="6"/>
  <c r="Y12" i="6"/>
  <c r="R13" i="6"/>
  <c r="S13" i="6"/>
  <c r="T13" i="6"/>
  <c r="U13" i="6"/>
  <c r="V13" i="6"/>
  <c r="W13" i="6"/>
  <c r="X13" i="6"/>
  <c r="Y13" i="6"/>
  <c r="R14" i="6"/>
  <c r="S14" i="6"/>
  <c r="T14" i="6"/>
  <c r="U14" i="6"/>
  <c r="V14" i="6"/>
  <c r="W14" i="6"/>
  <c r="X14" i="6"/>
  <c r="Y14" i="6"/>
  <c r="R15" i="6"/>
  <c r="S15" i="6"/>
  <c r="T15" i="6"/>
  <c r="U15" i="6"/>
  <c r="V15" i="6"/>
  <c r="W15" i="6"/>
  <c r="X15" i="6"/>
  <c r="Y15" i="6"/>
  <c r="R16" i="6"/>
  <c r="S16" i="6"/>
  <c r="T16" i="6"/>
  <c r="U16" i="6"/>
  <c r="V16" i="6"/>
  <c r="W16" i="6"/>
  <c r="X16" i="6"/>
  <c r="Y16" i="6"/>
  <c r="R17" i="6"/>
  <c r="S17" i="6"/>
  <c r="T17" i="6"/>
  <c r="U17" i="6"/>
  <c r="V17" i="6"/>
  <c r="W17" i="6"/>
  <c r="X17" i="6"/>
  <c r="Y17" i="6"/>
  <c r="R18" i="6"/>
  <c r="S18" i="6"/>
  <c r="T18" i="6"/>
  <c r="U18" i="6"/>
  <c r="V18" i="6"/>
  <c r="W18" i="6"/>
  <c r="X18" i="6"/>
  <c r="Y18" i="6"/>
  <c r="R19" i="6"/>
  <c r="S19" i="6"/>
  <c r="T19" i="6"/>
  <c r="U19" i="6"/>
  <c r="V19" i="6"/>
  <c r="W19" i="6"/>
  <c r="X19" i="6"/>
  <c r="Y19" i="6"/>
  <c r="R20" i="6"/>
  <c r="S20" i="6"/>
  <c r="T20" i="6"/>
  <c r="U20" i="6"/>
  <c r="V20" i="6"/>
  <c r="W20" i="6"/>
  <c r="X20" i="6"/>
  <c r="Y20" i="6"/>
  <c r="R21" i="6"/>
  <c r="S21" i="6"/>
  <c r="T21" i="6"/>
  <c r="U21" i="6"/>
  <c r="V21" i="6"/>
  <c r="W21" i="6"/>
  <c r="X21" i="6"/>
  <c r="Y21" i="6"/>
  <c r="R22" i="6"/>
  <c r="S22" i="6"/>
  <c r="T22" i="6"/>
  <c r="U22" i="6"/>
  <c r="V22" i="6"/>
  <c r="W22" i="6"/>
  <c r="X22" i="6"/>
  <c r="Y22" i="6"/>
  <c r="R23" i="6"/>
  <c r="S23" i="6"/>
  <c r="T23" i="6"/>
  <c r="U23" i="6"/>
  <c r="V23" i="6"/>
  <c r="W23" i="6"/>
  <c r="X23" i="6"/>
  <c r="Y23" i="6"/>
  <c r="R24" i="6"/>
  <c r="S24" i="6"/>
  <c r="T24" i="6"/>
  <c r="U24" i="6"/>
  <c r="V24" i="6"/>
  <c r="W24" i="6"/>
  <c r="X24" i="6"/>
  <c r="Y24" i="6"/>
  <c r="R25" i="6"/>
  <c r="S25" i="6"/>
  <c r="T25" i="6"/>
  <c r="U25" i="6"/>
  <c r="V25" i="6"/>
  <c r="W25" i="6"/>
  <c r="X25" i="6"/>
  <c r="Y25" i="6"/>
  <c r="R26" i="6"/>
  <c r="S26" i="6"/>
  <c r="T26" i="6"/>
  <c r="U26" i="6"/>
  <c r="V26" i="6"/>
  <c r="W26" i="6"/>
  <c r="X26" i="6"/>
  <c r="Y26" i="6"/>
  <c r="R27" i="6"/>
  <c r="S27" i="6"/>
  <c r="T27" i="6"/>
  <c r="U27" i="6"/>
  <c r="V27" i="6"/>
  <c r="W27" i="6"/>
  <c r="X27" i="6"/>
  <c r="Y27" i="6"/>
  <c r="R28" i="6"/>
  <c r="S28" i="6"/>
  <c r="T28" i="6"/>
  <c r="U28" i="6"/>
  <c r="V28" i="6"/>
  <c r="W28" i="6"/>
  <c r="X28" i="6"/>
  <c r="Y28" i="6"/>
  <c r="R29" i="6"/>
  <c r="S29" i="6"/>
  <c r="T29" i="6"/>
  <c r="U29" i="6"/>
  <c r="V29" i="6"/>
  <c r="W29" i="6"/>
  <c r="X29" i="6"/>
  <c r="Y29" i="6"/>
  <c r="R30" i="6"/>
  <c r="S30" i="6"/>
  <c r="T30" i="6"/>
  <c r="U30" i="6"/>
  <c r="V30" i="6"/>
  <c r="W30" i="6"/>
  <c r="X30" i="6"/>
  <c r="Y30" i="6"/>
  <c r="R31" i="6"/>
  <c r="S31" i="6"/>
  <c r="T31" i="6"/>
  <c r="U31" i="6"/>
  <c r="V31" i="6"/>
  <c r="W31" i="6"/>
  <c r="X31" i="6"/>
  <c r="Y31" i="6"/>
  <c r="R32" i="6"/>
  <c r="S32" i="6"/>
  <c r="T32" i="6"/>
  <c r="U32" i="6"/>
  <c r="V32" i="6"/>
  <c r="W32" i="6"/>
  <c r="X32" i="6"/>
  <c r="Y32" i="6"/>
  <c r="R33" i="6"/>
  <c r="S33" i="6"/>
  <c r="T33" i="6"/>
  <c r="U33" i="6"/>
  <c r="V33" i="6"/>
  <c r="W33" i="6"/>
  <c r="X33" i="6"/>
  <c r="Y33" i="6"/>
  <c r="R34" i="6"/>
  <c r="S34" i="6"/>
  <c r="T34" i="6"/>
  <c r="U34" i="6"/>
  <c r="V34" i="6"/>
  <c r="W34" i="6"/>
  <c r="X34" i="6"/>
  <c r="Y34" i="6"/>
  <c r="R35" i="6"/>
  <c r="S35" i="6"/>
  <c r="T35" i="6"/>
  <c r="U35" i="6"/>
  <c r="V35" i="6"/>
  <c r="W35" i="6"/>
  <c r="X35" i="6"/>
  <c r="Y35" i="6"/>
  <c r="R36" i="6"/>
  <c r="S36" i="6"/>
  <c r="T36" i="6"/>
  <c r="U36" i="6"/>
  <c r="V36" i="6"/>
  <c r="W36" i="6"/>
  <c r="X36" i="6"/>
  <c r="Y36" i="6"/>
  <c r="R37" i="6"/>
  <c r="S37" i="6"/>
  <c r="T37" i="6"/>
  <c r="U37" i="6"/>
  <c r="V37" i="6"/>
  <c r="W37" i="6"/>
  <c r="X37" i="6"/>
  <c r="Y37" i="6"/>
  <c r="R38" i="6"/>
  <c r="S38" i="6"/>
  <c r="T38" i="6"/>
  <c r="U38" i="6"/>
  <c r="V38" i="6"/>
  <c r="W38" i="6"/>
  <c r="X38" i="6"/>
  <c r="Y38" i="6"/>
  <c r="R39" i="6"/>
  <c r="S39" i="6"/>
  <c r="T39" i="6"/>
  <c r="U39" i="6"/>
  <c r="V39" i="6"/>
  <c r="W39" i="6"/>
  <c r="X39" i="6"/>
  <c r="Y39" i="6"/>
  <c r="R40" i="6"/>
  <c r="S40" i="6"/>
  <c r="T40" i="6"/>
  <c r="U40" i="6"/>
  <c r="V40" i="6"/>
  <c r="W40" i="6"/>
  <c r="X40" i="6"/>
  <c r="Y40" i="6"/>
  <c r="R41" i="6"/>
  <c r="S41" i="6"/>
  <c r="T41" i="6"/>
  <c r="U41" i="6"/>
  <c r="V41" i="6"/>
  <c r="W41" i="6"/>
  <c r="X41" i="6"/>
  <c r="Y41" i="6"/>
  <c r="R42" i="6"/>
  <c r="S42" i="6"/>
  <c r="T42" i="6"/>
  <c r="U42" i="6"/>
  <c r="V42" i="6"/>
  <c r="W42" i="6"/>
  <c r="X42" i="6"/>
  <c r="Y42" i="6"/>
  <c r="R43" i="6"/>
  <c r="S43" i="6"/>
  <c r="T43" i="6"/>
  <c r="U43" i="6"/>
  <c r="V43" i="6"/>
  <c r="W43" i="6"/>
  <c r="X43" i="6"/>
  <c r="Y43" i="6"/>
  <c r="R44" i="6"/>
  <c r="S44" i="6"/>
  <c r="T44" i="6"/>
  <c r="U44" i="6"/>
  <c r="V44" i="6"/>
  <c r="W44" i="6"/>
  <c r="X44" i="6"/>
  <c r="Y44" i="6"/>
  <c r="R45" i="6"/>
  <c r="S45" i="6"/>
  <c r="T45" i="6"/>
  <c r="U45" i="6"/>
  <c r="V45" i="6"/>
  <c r="W45" i="6"/>
  <c r="X45" i="6"/>
  <c r="Y45" i="6"/>
  <c r="R46" i="6"/>
  <c r="S46" i="6"/>
  <c r="T46" i="6"/>
  <c r="U46" i="6"/>
  <c r="V46" i="6"/>
  <c r="W46" i="6"/>
  <c r="X46" i="6"/>
  <c r="Y46" i="6"/>
  <c r="R47" i="6"/>
  <c r="S47" i="6"/>
  <c r="T47" i="6"/>
  <c r="U47" i="6"/>
  <c r="V47" i="6"/>
  <c r="W47" i="6"/>
  <c r="X47" i="6"/>
  <c r="Y47" i="6"/>
  <c r="R48" i="6"/>
  <c r="S48" i="6"/>
  <c r="T48" i="6"/>
  <c r="U48" i="6"/>
  <c r="V48" i="6"/>
  <c r="W48" i="6"/>
  <c r="X48" i="6"/>
  <c r="Y48" i="6"/>
  <c r="R49" i="6"/>
  <c r="S49" i="6"/>
  <c r="T49" i="6"/>
  <c r="U49" i="6"/>
  <c r="V49" i="6"/>
  <c r="W49" i="6"/>
  <c r="X49" i="6"/>
  <c r="Y49" i="6"/>
  <c r="C15" i="143"/>
  <c r="F15" i="143"/>
  <c r="E15" i="143"/>
  <c r="H15" i="143"/>
  <c r="G15" i="143"/>
  <c r="J15" i="143"/>
  <c r="I15" i="143"/>
  <c r="L15" i="143"/>
  <c r="K15" i="143"/>
  <c r="N15" i="143"/>
  <c r="M15" i="143"/>
  <c r="P15" i="143"/>
  <c r="O15" i="143"/>
  <c r="R15" i="143"/>
  <c r="Q15" i="143"/>
  <c r="Z6" i="6"/>
  <c r="T15" i="143"/>
  <c r="S15" i="143"/>
  <c r="C16" i="143"/>
  <c r="F16" i="143"/>
  <c r="E16" i="143"/>
  <c r="H16" i="143"/>
  <c r="G16" i="143"/>
  <c r="J16" i="143"/>
  <c r="I16" i="143"/>
  <c r="L16" i="143"/>
  <c r="K16" i="143"/>
  <c r="N16" i="143"/>
  <c r="M16" i="143"/>
  <c r="P16" i="143"/>
  <c r="O16" i="143"/>
  <c r="R16" i="143"/>
  <c r="Q16" i="143"/>
  <c r="Z7" i="6"/>
  <c r="T16" i="143"/>
  <c r="S16" i="143"/>
  <c r="C17" i="143"/>
  <c r="F17" i="143"/>
  <c r="E17" i="143"/>
  <c r="H17" i="143"/>
  <c r="G17" i="143"/>
  <c r="J17" i="143"/>
  <c r="I17" i="143"/>
  <c r="L17" i="143"/>
  <c r="K17" i="143"/>
  <c r="N17" i="143"/>
  <c r="M17" i="143"/>
  <c r="P17" i="143"/>
  <c r="O17" i="143"/>
  <c r="R17" i="143"/>
  <c r="Q17" i="143"/>
  <c r="Z8" i="6"/>
  <c r="T17" i="143"/>
  <c r="S17" i="143"/>
  <c r="C18" i="143"/>
  <c r="F18" i="143"/>
  <c r="E18" i="143"/>
  <c r="H18" i="143"/>
  <c r="G18" i="143"/>
  <c r="J18" i="143"/>
  <c r="I18" i="143"/>
  <c r="L18" i="143"/>
  <c r="K18" i="143"/>
  <c r="N18" i="143"/>
  <c r="M18" i="143"/>
  <c r="P18" i="143"/>
  <c r="O18" i="143"/>
  <c r="R18" i="143"/>
  <c r="Q18" i="143"/>
  <c r="Z9" i="6"/>
  <c r="T18" i="143"/>
  <c r="S18" i="143"/>
  <c r="C19" i="143"/>
  <c r="F19" i="143"/>
  <c r="E19" i="143"/>
  <c r="H19" i="143"/>
  <c r="G19" i="143"/>
  <c r="J19" i="143"/>
  <c r="I19" i="143"/>
  <c r="L19" i="143"/>
  <c r="K19" i="143"/>
  <c r="N19" i="143"/>
  <c r="M19" i="143"/>
  <c r="P19" i="143"/>
  <c r="O19" i="143"/>
  <c r="R19" i="143"/>
  <c r="Q19" i="143"/>
  <c r="Z10" i="6"/>
  <c r="T19" i="143"/>
  <c r="S19" i="143"/>
  <c r="C20" i="143"/>
  <c r="F20" i="143"/>
  <c r="E20" i="143"/>
  <c r="H20" i="143"/>
  <c r="G20" i="143"/>
  <c r="J20" i="143"/>
  <c r="I20" i="143"/>
  <c r="L20" i="143"/>
  <c r="K20" i="143"/>
  <c r="N20" i="143"/>
  <c r="M20" i="143"/>
  <c r="P20" i="143"/>
  <c r="O20" i="143"/>
  <c r="R20" i="143"/>
  <c r="Q20" i="143"/>
  <c r="Z11" i="6"/>
  <c r="T20" i="143"/>
  <c r="S20" i="143"/>
  <c r="C21" i="143"/>
  <c r="F21" i="143"/>
  <c r="E21" i="143"/>
  <c r="H21" i="143"/>
  <c r="G21" i="143"/>
  <c r="J21" i="143"/>
  <c r="I21" i="143"/>
  <c r="L21" i="143"/>
  <c r="K21" i="143"/>
  <c r="N21" i="143"/>
  <c r="M21" i="143"/>
  <c r="P21" i="143"/>
  <c r="O21" i="143"/>
  <c r="R21" i="143"/>
  <c r="Q21" i="143"/>
  <c r="Z12" i="6"/>
  <c r="T21" i="143"/>
  <c r="S21" i="143"/>
  <c r="C22" i="143"/>
  <c r="F22" i="143"/>
  <c r="E22" i="143"/>
  <c r="H22" i="143"/>
  <c r="G22" i="143"/>
  <c r="J22" i="143"/>
  <c r="I22" i="143"/>
  <c r="L22" i="143"/>
  <c r="K22" i="143"/>
  <c r="N22" i="143"/>
  <c r="M22" i="143"/>
  <c r="P22" i="143"/>
  <c r="O22" i="143"/>
  <c r="R22" i="143"/>
  <c r="Q22" i="143"/>
  <c r="Z13" i="6"/>
  <c r="T22" i="143"/>
  <c r="S22" i="143"/>
  <c r="C23" i="143"/>
  <c r="F23" i="143"/>
  <c r="E23" i="143"/>
  <c r="H23" i="143"/>
  <c r="G23" i="143"/>
  <c r="J23" i="143"/>
  <c r="I23" i="143"/>
  <c r="L23" i="143"/>
  <c r="K23" i="143"/>
  <c r="N23" i="143"/>
  <c r="M23" i="143"/>
  <c r="P23" i="143"/>
  <c r="O23" i="143"/>
  <c r="R23" i="143"/>
  <c r="Q23" i="143"/>
  <c r="Z14" i="6"/>
  <c r="T23" i="143"/>
  <c r="S23" i="143"/>
  <c r="C24" i="143"/>
  <c r="F24" i="143"/>
  <c r="E24" i="143"/>
  <c r="H24" i="143"/>
  <c r="G24" i="143"/>
  <c r="J24" i="143"/>
  <c r="I24" i="143"/>
  <c r="L24" i="143"/>
  <c r="K24" i="143"/>
  <c r="N24" i="143"/>
  <c r="M24" i="143"/>
  <c r="P24" i="143"/>
  <c r="O24" i="143"/>
  <c r="R24" i="143"/>
  <c r="Q24" i="143"/>
  <c r="Z15" i="6"/>
  <c r="T24" i="143"/>
  <c r="S24" i="143"/>
  <c r="C25" i="143"/>
  <c r="F25" i="143"/>
  <c r="E25" i="143"/>
  <c r="H25" i="143"/>
  <c r="G25" i="143"/>
  <c r="J25" i="143"/>
  <c r="I25" i="143"/>
  <c r="L25" i="143"/>
  <c r="K25" i="143"/>
  <c r="N25" i="143"/>
  <c r="M25" i="143"/>
  <c r="P25" i="143"/>
  <c r="O25" i="143"/>
  <c r="R25" i="143"/>
  <c r="Q25" i="143"/>
  <c r="Z16" i="6"/>
  <c r="T25" i="143"/>
  <c r="S25" i="143"/>
  <c r="C26" i="143"/>
  <c r="F26" i="143"/>
  <c r="E26" i="143"/>
  <c r="H26" i="143"/>
  <c r="G26" i="143"/>
  <c r="J26" i="143"/>
  <c r="I26" i="143"/>
  <c r="L26" i="143"/>
  <c r="K26" i="143"/>
  <c r="N26" i="143"/>
  <c r="M26" i="143"/>
  <c r="P26" i="143"/>
  <c r="O26" i="143"/>
  <c r="R26" i="143"/>
  <c r="Q26" i="143"/>
  <c r="Z17" i="6"/>
  <c r="T26" i="143"/>
  <c r="S26" i="143"/>
  <c r="C27" i="143"/>
  <c r="F27" i="143"/>
  <c r="E27" i="143"/>
  <c r="H27" i="143"/>
  <c r="G27" i="143"/>
  <c r="J27" i="143"/>
  <c r="I27" i="143"/>
  <c r="L27" i="143"/>
  <c r="K27" i="143"/>
  <c r="N27" i="143"/>
  <c r="M27" i="143"/>
  <c r="P27" i="143"/>
  <c r="O27" i="143"/>
  <c r="R27" i="143"/>
  <c r="Q27" i="143"/>
  <c r="Z18" i="6"/>
  <c r="T27" i="143"/>
  <c r="S27" i="143"/>
  <c r="C28" i="143"/>
  <c r="F28" i="143"/>
  <c r="E28" i="143"/>
  <c r="H28" i="143"/>
  <c r="G28" i="143"/>
  <c r="J28" i="143"/>
  <c r="I28" i="143"/>
  <c r="L28" i="143"/>
  <c r="K28" i="143"/>
  <c r="N28" i="143"/>
  <c r="M28" i="143"/>
  <c r="P28" i="143"/>
  <c r="O28" i="143"/>
  <c r="R28" i="143"/>
  <c r="Q28" i="143"/>
  <c r="Z19" i="6"/>
  <c r="T28" i="143"/>
  <c r="S28" i="143"/>
  <c r="C29" i="143"/>
  <c r="F29" i="143"/>
  <c r="E29" i="143"/>
  <c r="H29" i="143"/>
  <c r="G29" i="143"/>
  <c r="J29" i="143"/>
  <c r="I29" i="143"/>
  <c r="L29" i="143"/>
  <c r="K29" i="143"/>
  <c r="N29" i="143"/>
  <c r="M29" i="143"/>
  <c r="P29" i="143"/>
  <c r="O29" i="143"/>
  <c r="R29" i="143"/>
  <c r="Q29" i="143"/>
  <c r="Z20" i="6"/>
  <c r="T29" i="143"/>
  <c r="S29" i="143"/>
  <c r="C30" i="143"/>
  <c r="F30" i="143"/>
  <c r="E30" i="143"/>
  <c r="H30" i="143"/>
  <c r="G30" i="143"/>
  <c r="J30" i="143"/>
  <c r="I30" i="143"/>
  <c r="L30" i="143"/>
  <c r="K30" i="143"/>
  <c r="N30" i="143"/>
  <c r="M30" i="143"/>
  <c r="P30" i="143"/>
  <c r="O30" i="143"/>
  <c r="R30" i="143"/>
  <c r="Q30" i="143"/>
  <c r="Z21" i="6"/>
  <c r="T30" i="143"/>
  <c r="S30" i="143"/>
  <c r="C31" i="143"/>
  <c r="F31" i="143"/>
  <c r="E31" i="143"/>
  <c r="H31" i="143"/>
  <c r="G31" i="143"/>
  <c r="J31" i="143"/>
  <c r="I31" i="143"/>
  <c r="L31" i="143"/>
  <c r="K31" i="143"/>
  <c r="N31" i="143"/>
  <c r="M31" i="143"/>
  <c r="P31" i="143"/>
  <c r="O31" i="143"/>
  <c r="R31" i="143"/>
  <c r="Q31" i="143"/>
  <c r="Z22" i="6"/>
  <c r="T31" i="143"/>
  <c r="S31" i="143"/>
  <c r="C32" i="143"/>
  <c r="F32" i="143"/>
  <c r="E32" i="143"/>
  <c r="H32" i="143"/>
  <c r="G32" i="143"/>
  <c r="J32" i="143"/>
  <c r="I32" i="143"/>
  <c r="L32" i="143"/>
  <c r="K32" i="143"/>
  <c r="N32" i="143"/>
  <c r="M32" i="143"/>
  <c r="P32" i="143"/>
  <c r="O32" i="143"/>
  <c r="R32" i="143"/>
  <c r="Q32" i="143"/>
  <c r="Z23" i="6"/>
  <c r="T32" i="143"/>
  <c r="S32" i="143"/>
  <c r="C33" i="143"/>
  <c r="F33" i="143"/>
  <c r="E33" i="143"/>
  <c r="H33" i="143"/>
  <c r="G33" i="143"/>
  <c r="J33" i="143"/>
  <c r="I33" i="143"/>
  <c r="L33" i="143"/>
  <c r="K33" i="143"/>
  <c r="N33" i="143"/>
  <c r="M33" i="143"/>
  <c r="P33" i="143"/>
  <c r="O33" i="143"/>
  <c r="R33" i="143"/>
  <c r="Q33" i="143"/>
  <c r="Z24" i="6"/>
  <c r="T33" i="143"/>
  <c r="S33" i="143"/>
  <c r="C34" i="143"/>
  <c r="F34" i="143"/>
  <c r="E34" i="143"/>
  <c r="H34" i="143"/>
  <c r="G34" i="143"/>
  <c r="J34" i="143"/>
  <c r="I34" i="143"/>
  <c r="L34" i="143"/>
  <c r="K34" i="143"/>
  <c r="N34" i="143"/>
  <c r="M34" i="143"/>
  <c r="P34" i="143"/>
  <c r="O34" i="143"/>
  <c r="R34" i="143"/>
  <c r="Q34" i="143"/>
  <c r="Z25" i="6"/>
  <c r="T34" i="143"/>
  <c r="S34" i="143"/>
  <c r="C35" i="143"/>
  <c r="F35" i="143"/>
  <c r="E35" i="143"/>
  <c r="H35" i="143"/>
  <c r="G35" i="143"/>
  <c r="J35" i="143"/>
  <c r="I35" i="143"/>
  <c r="L35" i="143"/>
  <c r="K35" i="143"/>
  <c r="N35" i="143"/>
  <c r="M35" i="143"/>
  <c r="P35" i="143"/>
  <c r="O35" i="143"/>
  <c r="R35" i="143"/>
  <c r="Q35" i="143"/>
  <c r="Z26" i="6"/>
  <c r="T35" i="143"/>
  <c r="S35" i="143"/>
  <c r="C36" i="143"/>
  <c r="F36" i="143"/>
  <c r="E36" i="143"/>
  <c r="H36" i="143"/>
  <c r="G36" i="143"/>
  <c r="J36" i="143"/>
  <c r="I36" i="143"/>
  <c r="L36" i="143"/>
  <c r="K36" i="143"/>
  <c r="N36" i="143"/>
  <c r="M36" i="143"/>
  <c r="P36" i="143"/>
  <c r="O36" i="143"/>
  <c r="R36" i="143"/>
  <c r="Q36" i="143"/>
  <c r="Z27" i="6"/>
  <c r="T36" i="143"/>
  <c r="S36" i="143"/>
  <c r="C37" i="143"/>
  <c r="F37" i="143"/>
  <c r="E37" i="143"/>
  <c r="H37" i="143"/>
  <c r="G37" i="143"/>
  <c r="J37" i="143"/>
  <c r="I37" i="143"/>
  <c r="L37" i="143"/>
  <c r="K37" i="143"/>
  <c r="N37" i="143"/>
  <c r="M37" i="143"/>
  <c r="P37" i="143"/>
  <c r="O37" i="143"/>
  <c r="R37" i="143"/>
  <c r="Q37" i="143"/>
  <c r="Z28" i="6"/>
  <c r="T37" i="143"/>
  <c r="S37" i="143"/>
  <c r="C38" i="143"/>
  <c r="F38" i="143"/>
  <c r="E38" i="143"/>
  <c r="H38" i="143"/>
  <c r="G38" i="143"/>
  <c r="J38" i="143"/>
  <c r="I38" i="143"/>
  <c r="L38" i="143"/>
  <c r="K38" i="143"/>
  <c r="N38" i="143"/>
  <c r="M38" i="143"/>
  <c r="P38" i="143"/>
  <c r="O38" i="143"/>
  <c r="R38" i="143"/>
  <c r="Q38" i="143"/>
  <c r="Z29" i="6"/>
  <c r="T38" i="143"/>
  <c r="S38" i="143"/>
  <c r="C39" i="143"/>
  <c r="F39" i="143"/>
  <c r="E39" i="143"/>
  <c r="H39" i="143"/>
  <c r="G39" i="143"/>
  <c r="J39" i="143"/>
  <c r="I39" i="143"/>
  <c r="L39" i="143"/>
  <c r="K39" i="143"/>
  <c r="N39" i="143"/>
  <c r="M39" i="143"/>
  <c r="P39" i="143"/>
  <c r="O39" i="143"/>
  <c r="R39" i="143"/>
  <c r="Q39" i="143"/>
  <c r="Z30" i="6"/>
  <c r="T39" i="143"/>
  <c r="S39" i="143"/>
  <c r="C40" i="143"/>
  <c r="F40" i="143"/>
  <c r="E40" i="143"/>
  <c r="H40" i="143"/>
  <c r="G40" i="143"/>
  <c r="J40" i="143"/>
  <c r="I40" i="143"/>
  <c r="L40" i="143"/>
  <c r="K40" i="143"/>
  <c r="N40" i="143"/>
  <c r="M40" i="143"/>
  <c r="P40" i="143"/>
  <c r="O40" i="143"/>
  <c r="R40" i="143"/>
  <c r="Q40" i="143"/>
  <c r="Z31" i="6"/>
  <c r="T40" i="143"/>
  <c r="S40" i="143"/>
  <c r="C41" i="143"/>
  <c r="F41" i="143"/>
  <c r="E41" i="143"/>
  <c r="H41" i="143"/>
  <c r="G41" i="143"/>
  <c r="J41" i="143"/>
  <c r="I41" i="143"/>
  <c r="L41" i="143"/>
  <c r="K41" i="143"/>
  <c r="N41" i="143"/>
  <c r="M41" i="143"/>
  <c r="P41" i="143"/>
  <c r="O41" i="143"/>
  <c r="R41" i="143"/>
  <c r="Q41" i="143"/>
  <c r="Z32" i="6"/>
  <c r="T41" i="143"/>
  <c r="S41" i="143"/>
  <c r="C42" i="143"/>
  <c r="F42" i="143"/>
  <c r="E42" i="143"/>
  <c r="H42" i="143"/>
  <c r="G42" i="143"/>
  <c r="J42" i="143"/>
  <c r="I42" i="143"/>
  <c r="L42" i="143"/>
  <c r="K42" i="143"/>
  <c r="N42" i="143"/>
  <c r="M42" i="143"/>
  <c r="P42" i="143"/>
  <c r="O42" i="143"/>
  <c r="R42" i="143"/>
  <c r="Q42" i="143"/>
  <c r="Z33" i="6"/>
  <c r="T42" i="143"/>
  <c r="S42" i="143"/>
  <c r="C43" i="143"/>
  <c r="F43" i="143"/>
  <c r="E43" i="143"/>
  <c r="H43" i="143"/>
  <c r="G43" i="143"/>
  <c r="J43" i="143"/>
  <c r="I43" i="143"/>
  <c r="L43" i="143"/>
  <c r="K43" i="143"/>
  <c r="N43" i="143"/>
  <c r="M43" i="143"/>
  <c r="P43" i="143"/>
  <c r="O43" i="143"/>
  <c r="R43" i="143"/>
  <c r="Q43" i="143"/>
  <c r="Z34" i="6"/>
  <c r="T43" i="143"/>
  <c r="S43" i="143"/>
  <c r="C44" i="143"/>
  <c r="F44" i="143"/>
  <c r="E44" i="143"/>
  <c r="H44" i="143"/>
  <c r="G44" i="143"/>
  <c r="J44" i="143"/>
  <c r="I44" i="143"/>
  <c r="L44" i="143"/>
  <c r="K44" i="143"/>
  <c r="N44" i="143"/>
  <c r="M44" i="143"/>
  <c r="P44" i="143"/>
  <c r="O44" i="143"/>
  <c r="R44" i="143"/>
  <c r="Q44" i="143"/>
  <c r="Z35" i="6"/>
  <c r="T44" i="143"/>
  <c r="S44" i="143"/>
  <c r="C45" i="143"/>
  <c r="F45" i="143"/>
  <c r="E45" i="143"/>
  <c r="H45" i="143"/>
  <c r="G45" i="143"/>
  <c r="J45" i="143"/>
  <c r="I45" i="143"/>
  <c r="L45" i="143"/>
  <c r="K45" i="143"/>
  <c r="N45" i="143"/>
  <c r="M45" i="143"/>
  <c r="P45" i="143"/>
  <c r="O45" i="143"/>
  <c r="R45" i="143"/>
  <c r="Q45" i="143"/>
  <c r="Z36" i="6"/>
  <c r="T45" i="143"/>
  <c r="S45" i="143"/>
  <c r="C46" i="143"/>
  <c r="F46" i="143"/>
  <c r="E46" i="143"/>
  <c r="H46" i="143"/>
  <c r="G46" i="143"/>
  <c r="J46" i="143"/>
  <c r="I46" i="143"/>
  <c r="L46" i="143"/>
  <c r="K46" i="143"/>
  <c r="N46" i="143"/>
  <c r="M46" i="143"/>
  <c r="P46" i="143"/>
  <c r="O46" i="143"/>
  <c r="R46" i="143"/>
  <c r="Q46" i="143"/>
  <c r="Z37" i="6"/>
  <c r="T46" i="143"/>
  <c r="S46" i="143"/>
  <c r="C47" i="143"/>
  <c r="F47" i="143"/>
  <c r="E47" i="143"/>
  <c r="H47" i="143"/>
  <c r="G47" i="143"/>
  <c r="J47" i="143"/>
  <c r="I47" i="143"/>
  <c r="L47" i="143"/>
  <c r="K47" i="143"/>
  <c r="N47" i="143"/>
  <c r="M47" i="143"/>
  <c r="P47" i="143"/>
  <c r="O47" i="143"/>
  <c r="R47" i="143"/>
  <c r="Q47" i="143"/>
  <c r="Z38" i="6"/>
  <c r="T47" i="143"/>
  <c r="S47" i="143"/>
  <c r="C48" i="143"/>
  <c r="F48" i="143"/>
  <c r="E48" i="143"/>
  <c r="H48" i="143"/>
  <c r="G48" i="143"/>
  <c r="J48" i="143"/>
  <c r="I48" i="143"/>
  <c r="L48" i="143"/>
  <c r="K48" i="143"/>
  <c r="N48" i="143"/>
  <c r="M48" i="143"/>
  <c r="P48" i="143"/>
  <c r="O48" i="143"/>
  <c r="R48" i="143"/>
  <c r="Q48" i="143"/>
  <c r="Z39" i="6"/>
  <c r="T48" i="143"/>
  <c r="S48" i="143"/>
  <c r="C49" i="143"/>
  <c r="F49" i="143"/>
  <c r="E49" i="143"/>
  <c r="H49" i="143"/>
  <c r="G49" i="143"/>
  <c r="J49" i="143"/>
  <c r="I49" i="143"/>
  <c r="L49" i="143"/>
  <c r="K49" i="143"/>
  <c r="N49" i="143"/>
  <c r="M49" i="143"/>
  <c r="P49" i="143"/>
  <c r="O49" i="143"/>
  <c r="R49" i="143"/>
  <c r="Q49" i="143"/>
  <c r="Z40" i="6"/>
  <c r="T49" i="143"/>
  <c r="S49" i="143"/>
  <c r="C50" i="143"/>
  <c r="F50" i="143"/>
  <c r="E50" i="143"/>
  <c r="H50" i="143"/>
  <c r="G50" i="143"/>
  <c r="J50" i="143"/>
  <c r="I50" i="143"/>
  <c r="L50" i="143"/>
  <c r="K50" i="143"/>
  <c r="N50" i="143"/>
  <c r="M50" i="143"/>
  <c r="P50" i="143"/>
  <c r="O50" i="143"/>
  <c r="R50" i="143"/>
  <c r="Q50" i="143"/>
  <c r="Z41" i="6"/>
  <c r="T50" i="143"/>
  <c r="S50" i="143"/>
  <c r="C51" i="143"/>
  <c r="F51" i="143"/>
  <c r="E51" i="143"/>
  <c r="H51" i="143"/>
  <c r="G51" i="143"/>
  <c r="J51" i="143"/>
  <c r="I51" i="143"/>
  <c r="L51" i="143"/>
  <c r="K51" i="143"/>
  <c r="N51" i="143"/>
  <c r="M51" i="143"/>
  <c r="P51" i="143"/>
  <c r="O51" i="143"/>
  <c r="R51" i="143"/>
  <c r="Q51" i="143"/>
  <c r="Z42" i="6"/>
  <c r="T51" i="143"/>
  <c r="S51" i="143"/>
  <c r="C52" i="143"/>
  <c r="F52" i="143"/>
  <c r="E52" i="143"/>
  <c r="H52" i="143"/>
  <c r="G52" i="143"/>
  <c r="J52" i="143"/>
  <c r="I52" i="143"/>
  <c r="L52" i="143"/>
  <c r="K52" i="143"/>
  <c r="N52" i="143"/>
  <c r="M52" i="143"/>
  <c r="P52" i="143"/>
  <c r="O52" i="143"/>
  <c r="R52" i="143"/>
  <c r="Q52" i="143"/>
  <c r="Z43" i="6"/>
  <c r="T52" i="143"/>
  <c r="S52" i="143"/>
  <c r="C53" i="143"/>
  <c r="F53" i="143"/>
  <c r="E53" i="143"/>
  <c r="H53" i="143"/>
  <c r="G53" i="143"/>
  <c r="J53" i="143"/>
  <c r="I53" i="143"/>
  <c r="L53" i="143"/>
  <c r="K53" i="143"/>
  <c r="N53" i="143"/>
  <c r="M53" i="143"/>
  <c r="P53" i="143"/>
  <c r="O53" i="143"/>
  <c r="R53" i="143"/>
  <c r="Q53" i="143"/>
  <c r="Z44" i="6"/>
  <c r="T53" i="143"/>
  <c r="S53" i="143"/>
  <c r="C54" i="143"/>
  <c r="F54" i="143"/>
  <c r="E54" i="143"/>
  <c r="H54" i="143"/>
  <c r="G54" i="143"/>
  <c r="J54" i="143"/>
  <c r="I54" i="143"/>
  <c r="L54" i="143"/>
  <c r="K54" i="143"/>
  <c r="N54" i="143"/>
  <c r="M54" i="143"/>
  <c r="P54" i="143"/>
  <c r="O54" i="143"/>
  <c r="R54" i="143"/>
  <c r="Q54" i="143"/>
  <c r="Z45" i="6"/>
  <c r="T54" i="143"/>
  <c r="S54" i="143"/>
  <c r="C55" i="143"/>
  <c r="F55" i="143"/>
  <c r="E55" i="143"/>
  <c r="H55" i="143"/>
  <c r="G55" i="143"/>
  <c r="J55" i="143"/>
  <c r="I55" i="143"/>
  <c r="L55" i="143"/>
  <c r="K55" i="143"/>
  <c r="N55" i="143"/>
  <c r="M55" i="143"/>
  <c r="P55" i="143"/>
  <c r="O55" i="143"/>
  <c r="R55" i="143"/>
  <c r="Q55" i="143"/>
  <c r="Z46" i="6"/>
  <c r="T55" i="143"/>
  <c r="S55" i="143"/>
  <c r="C56" i="143"/>
  <c r="F56" i="143"/>
  <c r="E56" i="143"/>
  <c r="H56" i="143"/>
  <c r="G56" i="143"/>
  <c r="J56" i="143"/>
  <c r="I56" i="143"/>
  <c r="L56" i="143"/>
  <c r="K56" i="143"/>
  <c r="N56" i="143"/>
  <c r="M56" i="143"/>
  <c r="P56" i="143"/>
  <c r="O56" i="143"/>
  <c r="R56" i="143"/>
  <c r="Q56" i="143"/>
  <c r="Z47" i="6"/>
  <c r="T56" i="143"/>
  <c r="S56" i="143"/>
  <c r="C57" i="143"/>
  <c r="F57" i="143"/>
  <c r="E57" i="143"/>
  <c r="H57" i="143"/>
  <c r="G57" i="143"/>
  <c r="J57" i="143"/>
  <c r="I57" i="143"/>
  <c r="L57" i="143"/>
  <c r="K57" i="143"/>
  <c r="N57" i="143"/>
  <c r="M57" i="143"/>
  <c r="P57" i="143"/>
  <c r="O57" i="143"/>
  <c r="R57" i="143"/>
  <c r="Q57" i="143"/>
  <c r="Z48" i="6"/>
  <c r="T57" i="143"/>
  <c r="S57" i="143"/>
  <c r="C58" i="143"/>
  <c r="F58" i="143"/>
  <c r="E58" i="143"/>
  <c r="H58" i="143"/>
  <c r="G58" i="143"/>
  <c r="J58" i="143"/>
  <c r="I58" i="143"/>
  <c r="L58" i="143"/>
  <c r="K58" i="143"/>
  <c r="N58" i="143"/>
  <c r="M58" i="143"/>
  <c r="P58" i="143"/>
  <c r="O58" i="143"/>
  <c r="R58" i="143"/>
  <c r="Q58" i="143"/>
  <c r="Z49" i="6"/>
  <c r="T58" i="143"/>
  <c r="S58" i="143"/>
  <c r="C14" i="143"/>
  <c r="R14" i="143"/>
  <c r="Q14" i="143"/>
  <c r="Z5" i="6"/>
  <c r="T14" i="143"/>
  <c r="S14" i="143"/>
  <c r="N41" i="8"/>
  <c r="P14" i="143"/>
  <c r="L41" i="8"/>
  <c r="N14" i="143"/>
  <c r="J41" i="8"/>
  <c r="L14" i="143"/>
  <c r="H41" i="8"/>
  <c r="J14" i="143"/>
  <c r="F41" i="8"/>
  <c r="H14" i="143"/>
  <c r="D41" i="8"/>
  <c r="F14" i="143"/>
  <c r="B41" i="8"/>
  <c r="O14" i="143"/>
  <c r="M14" i="143"/>
  <c r="K14" i="143"/>
  <c r="I14" i="143"/>
  <c r="G14" i="143"/>
  <c r="E14" i="143"/>
  <c r="O37" i="8"/>
  <c r="O36" i="8"/>
  <c r="O35" i="8"/>
  <c r="O34" i="8"/>
  <c r="O33" i="8"/>
  <c r="O32" i="8"/>
  <c r="O31" i="8"/>
  <c r="R50" i="6"/>
  <c r="S50" i="6"/>
  <c r="T50" i="6"/>
  <c r="U50" i="6"/>
  <c r="V50" i="6"/>
  <c r="W50" i="6"/>
  <c r="X50" i="6"/>
  <c r="Y50" i="6"/>
  <c r="Z50" i="6"/>
  <c r="R51" i="6"/>
  <c r="S51" i="6"/>
  <c r="T51" i="6"/>
  <c r="U51" i="6"/>
  <c r="V51" i="6"/>
  <c r="W51" i="6"/>
  <c r="X51" i="6"/>
  <c r="Y51" i="6"/>
  <c r="Z51" i="6"/>
  <c r="B61" i="3"/>
  <c r="B60" i="3"/>
  <c r="B59" i="3"/>
  <c r="B58" i="3"/>
  <c r="B57" i="3"/>
  <c r="B56" i="3"/>
  <c r="B55" i="3"/>
  <c r="B54" i="3"/>
  <c r="B53" i="3"/>
  <c r="B52" i="3"/>
  <c r="B51" i="3"/>
  <c r="B50" i="3"/>
  <c r="B49" i="3"/>
  <c r="B48" i="3"/>
  <c r="B47" i="3"/>
  <c r="B30" i="3"/>
  <c r="B29" i="3"/>
  <c r="B28" i="3"/>
  <c r="B27" i="3"/>
  <c r="B13" i="3"/>
  <c r="K49"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B12" i="3"/>
  <c r="B11" i="3"/>
  <c r="B10" i="3"/>
  <c r="B9" i="3"/>
  <c r="B8" i="3"/>
  <c r="B7" i="3"/>
  <c r="B6" i="3"/>
  <c r="AK35" i="2"/>
  <c r="AK36" i="2"/>
  <c r="AK37" i="2"/>
  <c r="AK38" i="2"/>
  <c r="AK39" i="2"/>
  <c r="AK40" i="2"/>
  <c r="AK41" i="2"/>
  <c r="AK42" i="2"/>
  <c r="AK43" i="2"/>
  <c r="AK44" i="2"/>
  <c r="AK45" i="2"/>
  <c r="AK46" i="2"/>
  <c r="AK47" i="2"/>
  <c r="AK48" i="2"/>
  <c r="AK49" i="2"/>
  <c r="M41" i="8"/>
  <c r="K41" i="8"/>
  <c r="AK6" i="2"/>
  <c r="AK7" i="2"/>
  <c r="AK8" i="2"/>
  <c r="AK9" i="2"/>
  <c r="AK10" i="2"/>
  <c r="AK11" i="2"/>
  <c r="AK12" i="2"/>
  <c r="AK13" i="2"/>
  <c r="AK14" i="2"/>
  <c r="AK15" i="2"/>
  <c r="AK16" i="2"/>
  <c r="AK17" i="2"/>
  <c r="AK18" i="2"/>
  <c r="AK19" i="2"/>
  <c r="AK20" i="2"/>
  <c r="AK21" i="2"/>
  <c r="AK22" i="2"/>
  <c r="AK23" i="2"/>
  <c r="AK24" i="2"/>
  <c r="AK25" i="2"/>
  <c r="AK26" i="2"/>
  <c r="AK27" i="2"/>
  <c r="AK28" i="2"/>
  <c r="AK29" i="2"/>
  <c r="AK30" i="2"/>
  <c r="AK31" i="2"/>
  <c r="AK32" i="2"/>
  <c r="AK33" i="2"/>
  <c r="AK34" i="2"/>
  <c r="AK5" i="2"/>
  <c r="J45" i="8"/>
  <c r="D1" i="3"/>
  <c r="F1" i="3"/>
  <c r="B43" i="8"/>
  <c r="I41" i="8"/>
  <c r="E41" i="8"/>
  <c r="A41" i="8"/>
  <c r="B26" i="8"/>
  <c r="P34" i="6"/>
  <c r="Q34" i="6"/>
  <c r="H34" i="6"/>
  <c r="P33" i="6"/>
  <c r="Q33" i="6"/>
  <c r="H33" i="6"/>
  <c r="P32" i="6"/>
  <c r="Q32" i="6"/>
  <c r="H32" i="6"/>
  <c r="P31" i="6"/>
  <c r="Q31" i="6"/>
  <c r="H31" i="6"/>
  <c r="P30" i="6"/>
  <c r="Q30" i="6"/>
  <c r="H30" i="6"/>
  <c r="P29" i="6"/>
  <c r="Q29" i="6"/>
  <c r="H29" i="6"/>
  <c r="P28" i="6"/>
  <c r="Q28" i="6"/>
  <c r="H28" i="6"/>
  <c r="P27" i="6"/>
  <c r="Q27" i="6"/>
  <c r="H27" i="6"/>
  <c r="P26" i="6"/>
  <c r="Q26" i="6"/>
  <c r="H26" i="6"/>
  <c r="P25" i="6"/>
  <c r="Q25" i="6"/>
  <c r="H25" i="6"/>
  <c r="P24" i="6"/>
  <c r="Q24" i="6"/>
  <c r="H24" i="6"/>
  <c r="P23" i="6"/>
  <c r="Q23" i="6"/>
  <c r="H23" i="6"/>
  <c r="P22" i="6"/>
  <c r="Q22" i="6"/>
  <c r="H22" i="6"/>
  <c r="P21" i="6"/>
  <c r="Q21" i="6"/>
  <c r="H21" i="6"/>
  <c r="P20" i="6"/>
  <c r="Q20" i="6"/>
  <c r="H20" i="6"/>
  <c r="P19" i="6"/>
  <c r="Q19" i="6"/>
  <c r="H19" i="6"/>
  <c r="P18" i="6"/>
  <c r="Q18" i="6"/>
  <c r="H18" i="6"/>
  <c r="P17" i="6"/>
  <c r="Q17" i="6"/>
  <c r="H17" i="6"/>
  <c r="P16" i="6"/>
  <c r="Q16" i="6"/>
  <c r="H16" i="6"/>
  <c r="P15" i="6"/>
  <c r="Q15" i="6"/>
  <c r="H15" i="6"/>
  <c r="P14" i="6"/>
  <c r="Q14" i="6"/>
  <c r="H14" i="6"/>
  <c r="P13" i="6"/>
  <c r="Q13" i="6"/>
  <c r="H13" i="6"/>
  <c r="P12" i="6"/>
  <c r="Q12" i="6"/>
  <c r="H12" i="6"/>
  <c r="P11" i="6"/>
  <c r="Q11" i="6"/>
  <c r="H11" i="6"/>
  <c r="P10" i="6"/>
  <c r="Q10" i="6"/>
  <c r="H10" i="6"/>
  <c r="P9" i="6"/>
  <c r="Q9" i="6"/>
  <c r="H9" i="6"/>
  <c r="P8" i="6"/>
  <c r="Q8" i="6"/>
  <c r="H8" i="6"/>
  <c r="P7" i="6"/>
  <c r="Q7" i="6"/>
  <c r="H7" i="6"/>
  <c r="P6" i="6"/>
  <c r="Q6" i="6"/>
  <c r="H6" i="6"/>
  <c r="P5" i="6"/>
  <c r="Q5" i="6"/>
  <c r="H5" i="6"/>
  <c r="K5" i="6"/>
  <c r="I12" i="4"/>
  <c r="I11" i="4"/>
  <c r="I10" i="4"/>
  <c r="I9" i="4"/>
  <c r="I8" i="4"/>
  <c r="I7" i="4"/>
  <c r="I6" i="4"/>
  <c r="I5" i="4"/>
  <c r="I4" i="4"/>
  <c r="H3" i="4"/>
  <c r="H32" i="3"/>
  <c r="H31" i="3"/>
  <c r="H30" i="3"/>
  <c r="H29" i="3"/>
  <c r="H28" i="3"/>
  <c r="H27" i="3"/>
  <c r="H26" i="3"/>
  <c r="H25" i="3"/>
  <c r="H24" i="3"/>
  <c r="H23" i="3"/>
  <c r="H22" i="3"/>
  <c r="H21" i="3"/>
  <c r="H20" i="3"/>
  <c r="H19" i="3"/>
  <c r="H18" i="3"/>
  <c r="H17" i="3"/>
  <c r="H16" i="3"/>
  <c r="H15" i="3"/>
  <c r="H14" i="3"/>
  <c r="H13" i="3"/>
  <c r="H12" i="3"/>
  <c r="H6" i="3"/>
  <c r="H7" i="3"/>
  <c r="H8" i="3"/>
  <c r="H9" i="3"/>
  <c r="H10" i="3"/>
  <c r="H11" i="3"/>
  <c r="C41" i="8"/>
  <c r="G41" i="8"/>
</calcChain>
</file>

<file path=xl/sharedStrings.xml><?xml version="1.0" encoding="utf-8"?>
<sst xmlns="http://schemas.openxmlformats.org/spreadsheetml/2006/main" count="7100" uniqueCount="310">
  <si>
    <t>Date :</t>
  </si>
  <si>
    <t>Nom:</t>
  </si>
  <si>
    <t xml:space="preserve">A des difficultés d’apprentissage
</t>
  </si>
  <si>
    <t xml:space="preserve">A des résultats scolaires très faibles
</t>
  </si>
  <si>
    <t>Vit des malentendus sur le sens de l'école</t>
  </si>
  <si>
    <t>Apparaît désengagé.e sur le plan émotionnel</t>
  </si>
  <si>
    <t>A des comportements en décalage avec la norme scolaire</t>
  </si>
  <si>
    <t>Ne persévère pas face à la difficulté ou refuse celle-ci</t>
  </si>
  <si>
    <t>- ennui ; 
- agitation ;
- comportements pertubateurs ; 
- désinvolture ; 
- insolence ; 
- problèmes d'indisciplines ; 
- cherche à contourner les consignes de travail données …</t>
  </si>
  <si>
    <t>- "je ne sais pas le faire" 
- "c'est trop difficile pour moi"</t>
  </si>
  <si>
    <t>Elève-1</t>
  </si>
  <si>
    <t>Elève-2</t>
  </si>
  <si>
    <t>Elève-3</t>
  </si>
  <si>
    <t>Elève-4</t>
  </si>
  <si>
    <t>Elève-5</t>
  </si>
  <si>
    <t>Elève-6</t>
  </si>
  <si>
    <t>Elève-7</t>
  </si>
  <si>
    <t>Elève-8</t>
  </si>
  <si>
    <t>Elève-9</t>
  </si>
  <si>
    <t>Elève-10</t>
  </si>
  <si>
    <t>Elève-11</t>
  </si>
  <si>
    <t>Elève-12</t>
  </si>
  <si>
    <t>Elève-13</t>
  </si>
  <si>
    <t>Elève-14</t>
  </si>
  <si>
    <t>Elève-15</t>
  </si>
  <si>
    <t>Elève-16</t>
  </si>
  <si>
    <t>Elève-17</t>
  </si>
  <si>
    <t>Elève-18</t>
  </si>
  <si>
    <t>Elève-19</t>
  </si>
  <si>
    <t>Elève-20</t>
  </si>
  <si>
    <t>Elève-21</t>
  </si>
  <si>
    <t>Elève-22</t>
  </si>
  <si>
    <t>Elève-23</t>
  </si>
  <si>
    <t>Elève-24</t>
  </si>
  <si>
    <t>Elève-25</t>
  </si>
  <si>
    <t>Elève-26</t>
  </si>
  <si>
    <t>Elève-27</t>
  </si>
  <si>
    <t>Elève-28</t>
  </si>
  <si>
    <t>Elève-29</t>
  </si>
  <si>
    <t>Elève-30</t>
  </si>
  <si>
    <t>Nombre d’élèves qui :</t>
  </si>
  <si>
    <t>ont des difficultés d’apprentissage</t>
  </si>
  <si>
    <t>ont des résultats scolaires très faibles</t>
  </si>
  <si>
    <t xml:space="preserve">vivent des malentendus sur le sens de l'école </t>
  </si>
  <si>
    <t xml:space="preserve">présentent un désengagement émotionnel </t>
  </si>
  <si>
    <t xml:space="preserve">ont des comportements en décalage avec la norme scolaire </t>
  </si>
  <si>
    <t>ne persévèrent pas face à la difficulté</t>
  </si>
  <si>
    <t xml:space="preserve">La grille d'observation du désengagement vous a permis de mettre en évidence les problématiques d'engagement les plus saillantes chez vos élèves.
Utilisez le tableau de correspondance ci-dessous pour sélectionner dans la suite du document les stratégies les plus adaptées à votre classe. </t>
  </si>
  <si>
    <t>Difficultés d’apprentissage</t>
  </si>
  <si>
    <t>Résultats scolaires très faibles</t>
  </si>
  <si>
    <t>Malentendus sur le sens de l'école</t>
  </si>
  <si>
    <t>Désengagement émotionnel</t>
  </si>
  <si>
    <t>Comportements en décalage avec la norme scolaire</t>
  </si>
  <si>
    <t>Manque de persévérance</t>
  </si>
  <si>
    <t>x</t>
  </si>
  <si>
    <t>X</t>
  </si>
  <si>
    <t>- Pense qu'Apprendre consiste à "bien écouter le maître" et "faire ce qui est demandé"
- Rapport binaire au savoir ("je sais"/"je ne sais pas")
- Est centré sur la recherche de la bonne réponse sans comprendre le raisonnement qui l'y conduit (cherche à "sauver les apparences" pour être reconnu)
- Reste centré sur le faire davantage que sur l'apprendre                                                                                                                                                                                                           - Est perdu face à un nouvel exercice qui demande des compétences pourtant travaillées en classe.</t>
  </si>
  <si>
    <t>- n'aime pas l'école
- Absence de motivation et de plaisir pour les activités scolaires
- Absence de ou faible curiosité
- Regard négatif sur les tâches scolaires
- Investissement scolaire réduit (même si les résultats sont bons)</t>
  </si>
  <si>
    <t>C'est un élève qui …</t>
  </si>
  <si>
    <t>rencontre des difficultés dans le domaine sensori moteur</t>
  </si>
  <si>
    <t>réussit</t>
  </si>
  <si>
    <t>il est globalement performant et en réussite</t>
  </si>
  <si>
    <t>s'épanouit à l'école</t>
  </si>
  <si>
    <t>engagé, motivé, prend plaisir, se montre cureux</t>
  </si>
  <si>
    <t>je crois que cet élève poursuivra sa scolarité sans embûches.</t>
  </si>
  <si>
    <t>PPS</t>
  </si>
  <si>
    <t>PAI</t>
  </si>
  <si>
    <t>D1.1 – Lire et comprendre l’écrit</t>
  </si>
  <si>
    <t>D2 – Mettre en place des stratégies pour comprendre et apprendre</t>
  </si>
  <si>
    <t>D4 – Mener une démarche scientifique, résoudre un problème</t>
  </si>
  <si>
    <t>Non</t>
  </si>
  <si>
    <t>Oui</t>
  </si>
  <si>
    <t>…</t>
  </si>
  <si>
    <t>je crois que cet élève pourrait éprouver certaines difficultés. Les différentes stratégies mises en place en classe pour aider les élèves lui permettront de continuer à progresser.</t>
  </si>
  <si>
    <t>je crois que cet élève pourrait éprouver des difficultés assez importantes. Une vigilance importante est nécessaire. Un programme personnalisé d'aides sera sans doute utile.</t>
  </si>
  <si>
    <t>Sans embûches</t>
  </si>
  <si>
    <t>Certaines diffcultés</t>
  </si>
  <si>
    <t>Des difficultés assez importantes</t>
  </si>
  <si>
    <t>Des difficultés très importantes</t>
  </si>
  <si>
    <t>Fragilité ?</t>
  </si>
  <si>
    <t>Utiliser les nombres</t>
  </si>
  <si>
    <t>Maîtrise de l'oral</t>
  </si>
  <si>
    <t>Ecrire lui est coûteux. Le geste graphique est difficile, l'écriture peu lisible. 
L'élocution est compliquée
Il entend ou il perçoit difficilement.</t>
  </si>
  <si>
    <t>Placer un "X" dans la case correespondante</t>
  </si>
  <si>
    <t>Placer un "X" dans la caselorsqu'il s'agit d'une fragilité poiur l'élève</t>
  </si>
  <si>
    <t xml:space="preserve">je prévois des difficultés très importantes pour la suite de son parcours scolaire.
</t>
  </si>
  <si>
    <t>D1.1 – Maîtrise de l’oral</t>
  </si>
  <si>
    <t>D1.3 – Utiliser les nombres</t>
  </si>
  <si>
    <t>une suite de parcours sans embûches</t>
  </si>
  <si>
    <t xml:space="preserve">certaines difficultés ordinaires </t>
  </si>
  <si>
    <t>des difficultés très importantes pour la suite de son parcours scolaire.</t>
  </si>
  <si>
    <t>des difficultés assez importantes dans la suite de la scolarité</t>
  </si>
  <si>
    <t>présentent au moins 3 des caractéristiques précédentes</t>
  </si>
  <si>
    <t>s'épanouissent à l'école</t>
  </si>
  <si>
    <t>Parmi les élèves qui pourraient rencontrer des difficultés assez ou très importantes, quelles sont les fragilités les plus fréquentes dans la classe :</t>
  </si>
  <si>
    <t>comprendre le langage oral</t>
  </si>
  <si>
    <t>L'attention</t>
  </si>
  <si>
    <t>La mémorisation</t>
  </si>
  <si>
    <t>La capacité à coopérer</t>
  </si>
  <si>
    <t>Le fonctionnement cognitif</t>
  </si>
  <si>
    <t>je crois que cet élève poursuivra sa scolarité sans embûches l'année prochaine.</t>
  </si>
  <si>
    <t>je crois que cet élève pourrait éprouver certaines difficultés dans un avenir proche. Les différentes stratégies mises en place en classe pour aider les élèves lui permettront de continuer à progresser.</t>
  </si>
  <si>
    <t>je crains que cet élève pourrait éprouver des difficultés assez importantesdans un avenir proche. Une vigilance importante est nécessaire. Un programme personnalisé d'aides sera sans doute utile.</t>
  </si>
  <si>
    <t xml:space="preserve">je crains des difficultés très importantes pour la suite de son parcours scolaire (année prochaine).
</t>
  </si>
  <si>
    <t>Faire des choix ;
Formuler un avis;
Prendre des initiatives pour accomplir la tâche</t>
  </si>
  <si>
    <t>Autonomie dans les actes de la vie quotidienne</t>
  </si>
  <si>
    <t>Autonomie dans ses déplacments</t>
  </si>
  <si>
    <t>Autonomie et Initiative</t>
  </si>
  <si>
    <t>Résoudre un problème</t>
  </si>
  <si>
    <t>Autonomie et initiative</t>
  </si>
  <si>
    <t>- Pense qu'Apprendre consiste à "bien écouter le maître" et "faire ce qui est demandé"
- Est centré sur la recherche de la bonne réponse sans comprendre le raisonnement qui l'y conduit (cherche à "sauver les apparences" pour être reconnu)
- Reste centré sur le faire davantage que sur l'apprendre                                                                                                                                                                                                           ...</t>
  </si>
  <si>
    <t>- n'aime pas l'école
- Absence de motivation et de plaisir pour les activités scolaires
- Absence de ou faible curiosité
- Investissement scolaire réduit (même si les résultats sont bons)</t>
  </si>
  <si>
    <t>- ennui ; 
- agitation ;
- comportements pertubateurs ; 
- désinvolture ;  
- problèmes d'indisciplines ; 
- cherche à contourner les consignes de travail données …</t>
  </si>
  <si>
    <t>rencontre des difficultés dans le domaine sensori-moteur</t>
  </si>
  <si>
    <r>
      <rPr>
        <b/>
        <sz val="10"/>
        <color theme="0"/>
        <rFont val="Arial"/>
        <family val="2"/>
      </rPr>
      <t xml:space="preserve">Répondre à la diversité des besoins
</t>
    </r>
    <r>
      <rPr>
        <sz val="10"/>
        <color rgb="FFFFFF00"/>
        <rFont val="Arial"/>
        <family val="2"/>
      </rPr>
      <t>#Différenciation</t>
    </r>
  </si>
  <si>
    <r>
      <rPr>
        <b/>
        <sz val="10"/>
        <color theme="0"/>
        <rFont val="Arial"/>
        <family val="2"/>
      </rPr>
      <t>Responsabiliser mes élèves</t>
    </r>
    <r>
      <rPr>
        <sz val="10"/>
        <color theme="0"/>
        <rFont val="Arial"/>
        <family val="2"/>
      </rPr>
      <t xml:space="preserve">
</t>
    </r>
    <r>
      <rPr>
        <sz val="10"/>
        <color rgb="FFFFFF00"/>
        <rFont val="Arial"/>
        <family val="2"/>
      </rPr>
      <t>#Autonomie</t>
    </r>
  </si>
  <si>
    <r>
      <rPr>
        <b/>
        <sz val="10"/>
        <color theme="0"/>
        <rFont val="Arial"/>
        <family val="2"/>
      </rPr>
      <t xml:space="preserve">Apprendre à mes élèves à apprendre
</t>
    </r>
    <r>
      <rPr>
        <sz val="10"/>
        <color rgb="FFFFFF00"/>
        <rFont val="Arial"/>
        <family val="2"/>
      </rPr>
      <t>#métacognition</t>
    </r>
    <r>
      <rPr>
        <sz val="10"/>
        <color theme="0"/>
        <rFont val="Arial"/>
        <family val="2"/>
      </rPr>
      <t xml:space="preserve"> et </t>
    </r>
    <r>
      <rPr>
        <sz val="10"/>
        <color rgb="FFFFFF00"/>
        <rFont val="Arial"/>
        <family val="2"/>
      </rPr>
      <t>#confiance en soi</t>
    </r>
  </si>
  <si>
    <r>
      <rPr>
        <b/>
        <sz val="10"/>
        <color theme="0"/>
        <rFont val="Arial"/>
        <family val="2"/>
      </rPr>
      <t xml:space="preserve">Favoriser l'entrée de tous mes élèves dans les activités
</t>
    </r>
    <r>
      <rPr>
        <sz val="10"/>
        <color rgb="FFFFFF00"/>
        <rFont val="Arial"/>
        <family val="2"/>
      </rPr>
      <t>#Motivation</t>
    </r>
  </si>
  <si>
    <r>
      <rPr>
        <b/>
        <sz val="10"/>
        <color theme="0"/>
        <rFont val="Arial"/>
        <family val="2"/>
      </rPr>
      <t>Enseigner de manière explicite</t>
    </r>
    <r>
      <rPr>
        <sz val="10"/>
        <color theme="0"/>
        <rFont val="Arial"/>
        <family val="2"/>
      </rPr>
      <t xml:space="preserve">
</t>
    </r>
    <r>
      <rPr>
        <sz val="10"/>
        <color rgb="FFFFFF00"/>
        <rFont val="Arial"/>
        <family val="2"/>
      </rPr>
      <t>#Malentendus socio-cognitifs</t>
    </r>
  </si>
  <si>
    <r>
      <rPr>
        <b/>
        <sz val="10"/>
        <color theme="0"/>
        <rFont val="Arial"/>
        <family val="2"/>
      </rPr>
      <t xml:space="preserve">Faire travailler mes élèves en groupes
</t>
    </r>
    <r>
      <rPr>
        <sz val="10"/>
        <color rgb="FFFFFF00"/>
        <rFont val="Arial"/>
        <family val="2"/>
      </rPr>
      <t>#Collaboration</t>
    </r>
  </si>
  <si>
    <r>
      <rPr>
        <b/>
        <sz val="10"/>
        <color theme="0"/>
        <rFont val="Arial"/>
        <family val="2"/>
      </rPr>
      <t>Evaluer les progrès et fournir un feedback positif</t>
    </r>
    <r>
      <rPr>
        <sz val="10"/>
        <color theme="0"/>
        <rFont val="Arial"/>
        <family val="2"/>
      </rPr>
      <t xml:space="preserve">
</t>
    </r>
    <r>
      <rPr>
        <sz val="10"/>
        <color rgb="FFFFFF00"/>
        <rFont val="Arial"/>
        <family val="2"/>
      </rPr>
      <t>#Croyances sur la réussite</t>
    </r>
  </si>
  <si>
    <r>
      <rPr>
        <b/>
        <sz val="10"/>
        <color theme="0"/>
        <rFont val="Arial"/>
        <family val="2"/>
      </rPr>
      <t>Développer la mentalité de croissance</t>
    </r>
    <r>
      <rPr>
        <sz val="10"/>
        <color theme="0"/>
        <rFont val="Arial"/>
        <family val="2"/>
      </rPr>
      <t xml:space="preserve">
</t>
    </r>
    <r>
      <rPr>
        <sz val="10"/>
        <color rgb="FFFFFF00"/>
        <rFont val="Arial"/>
        <family val="2"/>
      </rPr>
      <t>#Croyances sur la réussite</t>
    </r>
  </si>
  <si>
    <t>Date :</t>
  </si>
  <si>
    <t>Transmission</t>
  </si>
  <si>
    <t>Qui est mon élève ?</t>
  </si>
  <si>
    <t>de</t>
  </si>
  <si>
    <t>à</t>
  </si>
  <si>
    <t>Informations à connaître pour répondre aux besoins de l'élève :</t>
  </si>
  <si>
    <t>Son domaine de prédilection</t>
  </si>
  <si>
    <t>Les progrès les plus importants durant l'année</t>
  </si>
  <si>
    <t>Les compétences qui le caractérisent le plus</t>
  </si>
  <si>
    <t>l'autonomie</t>
  </si>
  <si>
    <t>la créativité</t>
  </si>
  <si>
    <t>la rigueur</t>
  </si>
  <si>
    <t>la capacité à coopérer</t>
  </si>
  <si>
    <t>l'engagement</t>
  </si>
  <si>
    <t>la curiosité</t>
  </si>
  <si>
    <t>la capacité à communiquer</t>
  </si>
  <si>
    <t>la prise de décision</t>
  </si>
  <si>
    <t>Ce qui le met en réussite</t>
  </si>
  <si>
    <t>l'esprit d'équipe</t>
  </si>
  <si>
    <t>la gestion du stress</t>
  </si>
  <si>
    <t>le dynamisme</t>
  </si>
  <si>
    <t>l'empathie</t>
  </si>
  <si>
    <t>Autres :</t>
  </si>
  <si>
    <t>est un élève qui …</t>
  </si>
  <si>
    <t>Plusieurs cases possibles</t>
  </si>
  <si>
    <t>"x"</t>
  </si>
  <si>
    <t>Rencontre des difficultés dans le domaine sensori moteur</t>
  </si>
  <si>
    <t>Ecrire lui est coûteux - Le geste graphique est difficile, l'écriture peu lisible. 
L'élocution est compliquée.
Il entend ou il perçoit difficilement.</t>
  </si>
  <si>
    <t>- ennui ; - agitation ; - comportements pertubateurs ; - désinvolture ; - insolence ; - problèmes d'indisciplines ; - cherche à contourner les consignes de travail données …</t>
  </si>
  <si>
    <t>A des difficultés d’apprentissage</t>
  </si>
  <si>
    <r>
      <t xml:space="preserve">Il rencontre des difficultés d'apprentissages persistantes. </t>
    </r>
    <r>
      <rPr>
        <i/>
        <u/>
        <sz val="9"/>
        <color theme="0"/>
        <rFont val="Arial"/>
        <family val="2"/>
      </rPr>
      <t>Ex. :</t>
    </r>
    <r>
      <rPr>
        <i/>
        <sz val="9"/>
        <color theme="0"/>
        <rFont val="Arial"/>
        <family val="2"/>
      </rPr>
      <t xml:space="preserve"> il n'arrive pas à apprendre à lire</t>
    </r>
  </si>
  <si>
    <t>A des résultats scolaires très faibles</t>
  </si>
  <si>
    <r>
      <t xml:space="preserve">Il a des résultats faibles. Il essaie. Il a de la bonne volonté et du courage (qui peuvent s'estomper)
</t>
    </r>
    <r>
      <rPr>
        <i/>
        <u/>
        <sz val="9"/>
        <color theme="0"/>
        <rFont val="Arial"/>
        <family val="2"/>
      </rPr>
      <t>Ex.</t>
    </r>
    <r>
      <rPr>
        <i/>
        <sz val="9"/>
        <color theme="0"/>
        <rFont val="Arial"/>
        <family val="2"/>
      </rPr>
      <t xml:space="preserve"> : il apprend à lire mais en progressant très lentement</t>
    </r>
  </si>
  <si>
    <t>Fragilité dans les apprentissages ?</t>
  </si>
  <si>
    <t>Voir le détail du positionnement</t>
  </si>
  <si>
    <r>
      <t xml:space="preserve">Pour aller à la ligne dans les cases :
</t>
    </r>
    <r>
      <rPr>
        <sz val="9"/>
        <color theme="0" tint="-0.499984740745262"/>
        <rFont val="Lucida Grande"/>
        <family val="2"/>
      </rPr>
      <t>Mac</t>
    </r>
    <r>
      <rPr>
        <sz val="9"/>
        <color theme="0" tint="-0.499984740745262"/>
        <rFont val="Arial"/>
        <family val="2"/>
      </rPr>
      <t xml:space="preserve"> : ctrl + alt + </t>
    </r>
    <r>
      <rPr>
        <sz val="9"/>
        <color theme="0" tint="-0.499984740745262"/>
        <rFont val="Lucida Grande"/>
        <family val="2"/>
      </rPr>
      <t>↵
PC</t>
    </r>
    <r>
      <rPr>
        <sz val="9"/>
        <color theme="0" tint="-0.499984740745262"/>
        <rFont val="Arial"/>
        <family val="2"/>
      </rPr>
      <t xml:space="preserve"> : alt + </t>
    </r>
    <r>
      <rPr>
        <sz val="9"/>
        <color theme="0" tint="-0.499984740745262"/>
        <rFont val="Lucida Grande"/>
        <family val="2"/>
      </rPr>
      <t>↵</t>
    </r>
  </si>
  <si>
    <t>« Quand quelqu’un a appris quelque chose, quelqu’un d’autre peut apprendre la même chose plus facilement car (si) les 1ers ont documenté et partagé leurs expériences. »</t>
  </si>
  <si>
    <r>
      <t xml:space="preserve">Les stratégies/démarches que j'ai mises en place </t>
    </r>
    <r>
      <rPr>
        <i/>
        <sz val="11"/>
        <color theme="0"/>
        <rFont val="Arial"/>
        <family val="2"/>
      </rPr>
      <t>(quelles adaptations ont été testées et lesquelles sont apparues efficaces pour l'élève)</t>
    </r>
    <r>
      <rPr>
        <i/>
        <sz val="12"/>
        <color theme="0"/>
        <rFont val="Arial"/>
        <family val="2"/>
      </rPr>
      <t xml:space="preserve">    </t>
    </r>
  </si>
  <si>
    <r>
      <t xml:space="preserve">Les outils que j'ai mis en place </t>
    </r>
    <r>
      <rPr>
        <i/>
        <sz val="11"/>
        <color theme="0"/>
        <rFont val="Arial"/>
        <family val="2"/>
      </rPr>
      <t>(quels outils ont été testés et lesquels sont efficaces pour l'élève)</t>
    </r>
  </si>
  <si>
    <t>Si vous avez proposé des outils de compensantion*à l'élève, n'oubliez pas de les lister.</t>
  </si>
  <si>
    <t xml:space="preserve">Les aides mises en place qui n’ont pas marchées avec l'élève </t>
  </si>
  <si>
    <t>Les OBJECTIFS prioritaires pour l'aider à réussir la poursuite de sa scolarité</t>
  </si>
  <si>
    <t>* La logique de compensation doit permettre à l'élève de participer et profiter des situations d'apprentissage ciblant d'autres compétences que celle concernée par la difficulté rencontrée. Exemple : Permettre à un élève non lecteur d'exploiter des textes historiques.</t>
  </si>
  <si>
    <t>Fiche synthèse individuelle</t>
  </si>
  <si>
    <t>DATE :</t>
  </si>
  <si>
    <t>Suivi de l’ensemble du Parcours de l'élève</t>
  </si>
  <si>
    <t>Aides au niveau de l’école</t>
  </si>
  <si>
    <t>Suivi extérieur</t>
  </si>
  <si>
    <t>APC</t>
  </si>
  <si>
    <t>Stage de réussite</t>
  </si>
  <si>
    <t>PPRE</t>
  </si>
  <si>
    <t>Equipe éducative</t>
  </si>
  <si>
    <t>Demande</t>
  </si>
  <si>
    <t>Aménagement du temps scolaire</t>
  </si>
  <si>
    <t>Maintien</t>
  </si>
  <si>
    <t>orthophonie</t>
  </si>
  <si>
    <t>psychomotricité/ergothérapie</t>
  </si>
  <si>
    <t>CMP</t>
  </si>
  <si>
    <t>suivi social</t>
  </si>
  <si>
    <t>Autre (à préciser)</t>
  </si>
  <si>
    <t>Passerelle (N-1)</t>
  </si>
  <si>
    <t>MDPH</t>
  </si>
  <si>
    <t>PS</t>
  </si>
  <si>
    <t>MS</t>
  </si>
  <si>
    <t>GS</t>
  </si>
  <si>
    <t>CP</t>
  </si>
  <si>
    <t>CE1</t>
  </si>
  <si>
    <t>CE2</t>
  </si>
  <si>
    <t>CM1</t>
  </si>
  <si>
    <t>CM2</t>
  </si>
  <si>
    <t>6ème</t>
  </si>
  <si>
    <t>5ème</t>
  </si>
  <si>
    <t>4ème</t>
  </si>
  <si>
    <t>3ème</t>
  </si>
  <si>
    <t xml:space="preserve">détails des </t>
  </si>
  <si>
    <t>Fragilités dans les apprentissages ?</t>
  </si>
  <si>
    <t>Synthèse sélective des composantes du socle</t>
  </si>
  <si>
    <r>
      <t xml:space="preserve">Le fonctionnement cognitif 
</t>
    </r>
    <r>
      <rPr>
        <i/>
        <sz val="10"/>
        <color theme="1"/>
        <rFont val="Gill Sans"/>
      </rPr>
      <t>(réalise des déductions à partir d'une situation/ pose des questions/ accède aux contenus de son âge)</t>
    </r>
  </si>
  <si>
    <t>Les aides programmées pour aider l'élève en classe</t>
  </si>
  <si>
    <t>Période de mise en place des aides</t>
  </si>
  <si>
    <t>Bilan de l'effet des aides mises en place</t>
  </si>
  <si>
    <t>Objectifs mesurables et évaluables en fin de période (SMART)</t>
  </si>
  <si>
    <r>
      <t xml:space="preserve">Stratégies/démarche pédagogiques - outils - adaptations  
Cf les propositions du </t>
    </r>
    <r>
      <rPr>
        <b/>
        <sz val="9"/>
        <color theme="0" tint="-0.34998626667073579"/>
        <rFont val="Arial"/>
        <family val="2"/>
      </rPr>
      <t>DIB</t>
    </r>
  </si>
  <si>
    <t>du … au …</t>
  </si>
  <si>
    <t>L'action engagée a t'elle eu un effet ? L'objectif fixé est-il atteint ? ...</t>
  </si>
  <si>
    <t>Suivi(s) extérieur(s) envisagés(s)</t>
  </si>
  <si>
    <r>
      <rPr>
        <sz val="10"/>
        <color rgb="FF000000"/>
        <rFont val="ＭＳ ゴシック"/>
      </rPr>
      <t>☐</t>
    </r>
    <r>
      <rPr>
        <sz val="10"/>
        <color rgb="FF000000"/>
        <rFont val="Arial"/>
        <family val="2"/>
      </rPr>
      <t xml:space="preserve"> Orthophonie   </t>
    </r>
    <r>
      <rPr>
        <sz val="10"/>
        <color rgb="FF000000"/>
        <rFont val="ＭＳ ゴシック"/>
      </rPr>
      <t>☐</t>
    </r>
    <r>
      <rPr>
        <sz val="10"/>
        <color rgb="FF000000"/>
        <rFont val="Arial"/>
        <family val="2"/>
      </rPr>
      <t xml:space="preserve"> Ergothérapie   </t>
    </r>
    <r>
      <rPr>
        <sz val="10"/>
        <color rgb="FF000000"/>
        <rFont val="ＭＳ ゴシック"/>
      </rPr>
      <t>☐</t>
    </r>
    <r>
      <rPr>
        <sz val="10"/>
        <color rgb="FF000000"/>
        <rFont val="Arial"/>
        <family val="2"/>
      </rPr>
      <t xml:space="preserve"> CMP   </t>
    </r>
    <r>
      <rPr>
        <sz val="10"/>
        <color rgb="FF000000"/>
        <rFont val="ＭＳ ゴシック"/>
      </rPr>
      <t>☐</t>
    </r>
    <r>
      <rPr>
        <sz val="10"/>
        <color rgb="FF000000"/>
        <rFont val="Arial"/>
        <family val="2"/>
      </rPr>
      <t xml:space="preserve"> Suivi médical   </t>
    </r>
  </si>
  <si>
    <t xml:space="preserve"> Autre : </t>
  </si>
  <si>
    <t>Les engagements de l'élève et de sa famille</t>
  </si>
  <si>
    <t>Bilan du PPRE</t>
  </si>
  <si>
    <t>date :</t>
  </si>
  <si>
    <t>Arrêt du PPRE :</t>
  </si>
  <si>
    <t>Poursuite du PPRE :</t>
  </si>
  <si>
    <t>Saisine du pôle ressource :</t>
  </si>
  <si>
    <t>L'engagement des élèves de ma classe</t>
  </si>
  <si>
    <t>Nombre d’élèves pour lesquels j'envisage :</t>
  </si>
  <si>
    <t>La suite du parcours …</t>
  </si>
  <si>
    <t>Les apprentissages à consolider</t>
  </si>
  <si>
    <t>Conscience phonologique (manipulation et jeux avec mots, syllabes, phonèmes)</t>
  </si>
  <si>
    <t>Connaissance et manipulation des lettres (écriture, nom, son)</t>
  </si>
  <si>
    <t>comprendre les écrits lus par l'adulte</t>
  </si>
  <si>
    <t>Encodage</t>
  </si>
  <si>
    <t>Parler et se faire comprendre à l'oral</t>
  </si>
  <si>
    <t>Développement moteur</t>
  </si>
  <si>
    <t>Graphisme</t>
  </si>
  <si>
    <t xml:space="preserve">Comportement moteur </t>
  </si>
  <si>
    <t>Construction du nombre (réaliser, comparer, mémoriser des collections)</t>
  </si>
  <si>
    <t>Énumérer pour dénombrer</t>
  </si>
  <si>
    <t>Conscience phono</t>
  </si>
  <si>
    <t>Connaissance/Manipulation des lettres</t>
  </si>
  <si>
    <t>Comprendre les écrits lus</t>
  </si>
  <si>
    <t xml:space="preserve">Encodage </t>
  </si>
  <si>
    <t>Comportement moteur</t>
  </si>
  <si>
    <t>Comprendre le langage oral</t>
  </si>
  <si>
    <t>Construction du nombre</t>
  </si>
  <si>
    <t>encodage</t>
  </si>
  <si>
    <t>D4 – Résoudre un problème</t>
  </si>
  <si>
    <t>Les engagements de l'École</t>
  </si>
  <si>
    <t>Aides au niveau de l'école</t>
  </si>
  <si>
    <r>
      <t xml:space="preserve"> </t>
    </r>
    <r>
      <rPr>
        <sz val="10"/>
        <color rgb="FF000000"/>
        <rFont val="ＭＳ ゴシック"/>
      </rPr>
      <t xml:space="preserve">☐ </t>
    </r>
    <r>
      <rPr>
        <sz val="10"/>
        <color rgb="FF000000"/>
        <rFont val="Arial"/>
        <family val="2"/>
      </rPr>
      <t xml:space="preserve">APC   </t>
    </r>
    <r>
      <rPr>
        <sz val="10"/>
        <color rgb="FF000000"/>
        <rFont val="ＭＳ ゴシック"/>
      </rPr>
      <t>☐</t>
    </r>
    <r>
      <rPr>
        <sz val="10"/>
        <color rgb="FF000000"/>
        <rFont val="Arial"/>
        <family val="2"/>
      </rPr>
      <t xml:space="preserve">Stage de Réussite   </t>
    </r>
    <r>
      <rPr>
        <sz val="10"/>
        <color rgb="FF000000"/>
        <rFont val="ＭＳ ゴシック"/>
      </rPr>
      <t>☐</t>
    </r>
    <r>
      <rPr>
        <sz val="10"/>
        <color rgb="FF000000"/>
        <rFont val="Arial"/>
        <family val="2"/>
      </rPr>
      <t xml:space="preserve">PAI  </t>
    </r>
  </si>
  <si>
    <t></t>
  </si>
  <si>
    <t>Je m'aide de CAP école Inclusive</t>
  </si>
  <si>
    <t>ou</t>
  </si>
  <si>
    <t xml:space="preserve">Je m'aide du DIB pour trouver les aides adaptées  </t>
  </si>
  <si>
    <t>Comprendre les écrits lus par l'adulte</t>
  </si>
  <si>
    <t xml:space="preserve">Développement moteur </t>
  </si>
  <si>
    <t>Elève-31</t>
  </si>
  <si>
    <t>Elève-32</t>
  </si>
  <si>
    <t>Elève-33</t>
  </si>
  <si>
    <t>Elève-34</t>
  </si>
  <si>
    <t>Elève-35</t>
  </si>
  <si>
    <t>Elève-36</t>
  </si>
  <si>
    <t>Elève-37</t>
  </si>
  <si>
    <t>Elève-38</t>
  </si>
  <si>
    <t>Elève-39</t>
  </si>
  <si>
    <t>Elève-40</t>
  </si>
  <si>
    <t>Elève-41</t>
  </si>
  <si>
    <t>Elève-42</t>
  </si>
  <si>
    <t>Elève-43</t>
  </si>
  <si>
    <t>Elève-44</t>
  </si>
  <si>
    <t>Elève-45</t>
  </si>
  <si>
    <t xml:space="preserve">Formaliser les transmissions d'informations </t>
  </si>
  <si>
    <t>2/ Consulter le "récapitulatif classe". Vous pourrez l'éditer en pdf pour le transmettre.</t>
  </si>
  <si>
    <t>Dans ce fichier, vous trouverez différentes cellules dans lesquelles une action est requise :</t>
  </si>
  <si>
    <t>=&gt; Cellule à renseigner d'un "X" ou à laisser vide dans l'onglet "Entrée des observations"</t>
  </si>
  <si>
    <t>=&gt; Cellule à renseigner</t>
  </si>
  <si>
    <t>Où trouver les observables utilisés pour l'ENGAGEMENT ? (partie violette de l'onglet "entrée des observations")</t>
  </si>
  <si>
    <t>L’ensemble des ressources sont accesibles à partir de la page : https://backend.etreprof.fr/files/Enjeu_Raccrochage/cartes_eleves_6_profils_eleves_desengages.pdf</t>
  </si>
  <si>
    <t>Pour aller à la ligne dans les cases :</t>
  </si>
  <si>
    <r>
      <t xml:space="preserve">Mac : ctrl + alt + </t>
    </r>
    <r>
      <rPr>
        <sz val="9"/>
        <color rgb="FF808080"/>
        <rFont val="Lucida Grande"/>
        <family val="2"/>
      </rPr>
      <t>↵</t>
    </r>
  </si>
  <si>
    <r>
      <t>PC</t>
    </r>
    <r>
      <rPr>
        <sz val="9"/>
        <color rgb="FF808080"/>
        <rFont val="Arial"/>
        <family val="2"/>
      </rPr>
      <t xml:space="preserve"> : alt + </t>
    </r>
    <r>
      <rPr>
        <sz val="9"/>
        <color rgb="FF808080"/>
        <rFont val="Lucida Grande"/>
        <family val="2"/>
      </rPr>
      <t>↵</t>
    </r>
  </si>
  <si>
    <t xml:space="preserve">Choisir le nom de l'élève dans la liste déroulante =&gt; </t>
  </si>
  <si>
    <t xml:space="preserve">Circonscription de </t>
  </si>
  <si>
    <t>FICHE PROFIL DE CLASSE</t>
  </si>
  <si>
    <t xml:space="preserve">Année scolaire : </t>
  </si>
  <si>
    <t>2020/2021</t>
  </si>
  <si>
    <t>Ecole :</t>
  </si>
  <si>
    <t>Nom du directeur (trice) :</t>
  </si>
  <si>
    <t>Commune :</t>
  </si>
  <si>
    <t>Nom de l’enseignant(e) :</t>
  </si>
  <si>
    <t>Niveau :</t>
  </si>
  <si>
    <t>Sexe</t>
  </si>
  <si>
    <t>NOM</t>
  </si>
  <si>
    <r>
      <t xml:space="preserve">Parcours </t>
    </r>
    <r>
      <rPr>
        <sz val="8"/>
        <color theme="0"/>
        <rFont val="Calibri"/>
        <family val="2"/>
        <scheme val="minor"/>
      </rPr>
      <t>(-1, N, +1)</t>
    </r>
  </si>
  <si>
    <t>Fragilité dans les apprentissages</t>
  </si>
  <si>
    <t>PAP</t>
  </si>
  <si>
    <r>
      <t xml:space="preserve">PPRE </t>
    </r>
    <r>
      <rPr>
        <b/>
        <sz val="9"/>
        <color theme="1"/>
        <rFont val="Calibri"/>
        <family val="2"/>
        <scheme val="minor"/>
      </rPr>
      <t>passerelle</t>
    </r>
  </si>
  <si>
    <t>Date de naissance</t>
  </si>
  <si>
    <t>Observations éventuelles (élèves à séparer, à regrouper, situations particulières…) :</t>
  </si>
  <si>
    <r>
      <t xml:space="preserve">Pour aller à la ligne dans les cases : </t>
    </r>
    <r>
      <rPr>
        <sz val="9"/>
        <color theme="0" tint="-0.34998626667073579"/>
        <rFont val="Papyrus Condensed"/>
        <family val="2"/>
      </rPr>
      <t>Mac</t>
    </r>
    <r>
      <rPr>
        <sz val="9"/>
        <color theme="0" tint="-0.34998626667073579"/>
        <rFont val="Calibri"/>
        <family val="2"/>
        <scheme val="minor"/>
      </rPr>
      <t xml:space="preserve"> : ctrl + alt + </t>
    </r>
    <r>
      <rPr>
        <sz val="9"/>
        <color theme="0" tint="-0.34998626667073579"/>
        <rFont val="Lucida Grande"/>
        <family val="2"/>
      </rPr>
      <t xml:space="preserve">↵  //  </t>
    </r>
    <r>
      <rPr>
        <sz val="9"/>
        <color theme="0" tint="-0.34998626667073579"/>
        <rFont val="Calibri"/>
        <family val="2"/>
        <scheme val="minor"/>
      </rPr>
      <t xml:space="preserve">PC : alt + </t>
    </r>
    <r>
      <rPr>
        <sz val="9"/>
        <color theme="0" tint="-0.34998626667073579"/>
        <rFont val="Lucida Grande"/>
        <family val="2"/>
      </rPr>
      <t>↵</t>
    </r>
  </si>
  <si>
    <t>Point de vigilance :</t>
  </si>
  <si>
    <t>L'école maternelle est une école des apprentissages premiers. Dès lors, il s'agit de manipuler avec précaution les différents observables de la fragilité scolaire. Il est primordial de prende en compte la diversité des rythlmes d'apprentissage.</t>
  </si>
  <si>
    <t>=&gt;</t>
  </si>
  <si>
    <t>Le fonctionnement cognitif (réalise des déductions à partir d'une situation/ pose des questions/ accède aux contenus de son âge)</t>
  </si>
  <si>
    <t xml:space="preserve">Cet outil permet dans un premier temps d'adapter les stratégies pédagogiques au groupe classe et, dans un second temps,de trouver des réponses spécifiques aux élèves fragiles et à besoins particuliers.                                                                                                         Dès qu'un élève présente des fragilités, un onglet de suivi sera ouvert pour lui et le PPRE sera mis en oeuvre. </t>
  </si>
  <si>
    <t>1/ Renseigner l'onglet "Entrée des observations" pour chacun de vos élèves.</t>
  </si>
  <si>
    <t>3/ Pour chacun des élèves fragiles, éditer une fiche "Suivi élève"</t>
  </si>
  <si>
    <t>4/ Réajustez vos observations en cours d'année.</t>
  </si>
  <si>
    <t>A compléter en fin d'année uniquement</t>
  </si>
  <si>
    <t>Fragilités ?</t>
  </si>
  <si>
    <t>Placer un "X" dans la case lorsqu'il s'agit d'une fragilité pour l'élève</t>
  </si>
  <si>
    <t>est en classe de :</t>
  </si>
  <si>
    <t>Prénom et nom de l'élève</t>
  </si>
  <si>
    <t>Niveau de classe</t>
  </si>
  <si>
    <t>Stratégies mises en place</t>
  </si>
  <si>
    <t>Pôle ressources</t>
  </si>
  <si>
    <t xml:space="preserve">Programme Personnalisé de Réussite Éducative de </t>
  </si>
  <si>
    <t>Pour la passerelle de fin d'année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</si>
</sst>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00\ [$€-40C];[Red]\-#,##0.00\ [$€-40C]"/>
  </numFmts>
  <fonts count="139">
    <font>
      <sz val="10"/>
      <color rgb="FF000000"/>
      <name val="Arial"/>
    </font>
    <font>
      <sz val="12"/>
      <color theme="1"/>
      <name val="Calibri"/>
      <family val="2"/>
      <scheme val="minor"/>
    </font>
    <font>
      <sz val="12"/>
      <color theme="1"/>
      <name val="Calibri"/>
      <family val="2"/>
      <scheme val="minor"/>
    </font>
    <font>
      <sz val="12"/>
      <color theme="1"/>
      <name val="Calibri"/>
      <family val="2"/>
      <scheme val="minor"/>
    </font>
    <font>
      <sz val="10"/>
      <color theme="1"/>
      <name val="Arial"/>
      <family val="2"/>
    </font>
    <font>
      <sz val="10"/>
      <name val="Arial"/>
      <family val="2"/>
    </font>
    <font>
      <sz val="10"/>
      <color theme="1"/>
      <name val="Calibri"/>
      <family val="2"/>
    </font>
    <font>
      <sz val="12"/>
      <color rgb="FF202222"/>
      <name val="Assistant"/>
    </font>
    <font>
      <b/>
      <sz val="12"/>
      <color rgb="FF202222"/>
      <name val="Assistant"/>
    </font>
    <font>
      <sz val="12"/>
      <color theme="1"/>
      <name val="Assistant"/>
    </font>
    <font>
      <b/>
      <sz val="12"/>
      <color rgb="FFFFFFFF"/>
      <name val="Assistant"/>
    </font>
    <font>
      <sz val="12"/>
      <color rgb="FFFFFFFF"/>
      <name val="Assistant"/>
    </font>
    <font>
      <i/>
      <sz val="9"/>
      <color theme="0"/>
      <name val="Assistant"/>
    </font>
    <font>
      <i/>
      <sz val="9"/>
      <color rgb="FFFFFFFF"/>
      <name val="Assistant"/>
    </font>
    <font>
      <sz val="12"/>
      <color rgb="FFF2FAFE"/>
      <name val="Assistant"/>
    </font>
    <font>
      <sz val="16"/>
      <color rgb="FF202222"/>
      <name val="Assistant"/>
    </font>
    <font>
      <sz val="12"/>
      <color rgb="FFF2F9FD"/>
      <name val="Assistant"/>
    </font>
    <font>
      <sz val="10"/>
      <color rgb="FFF2F9FD"/>
      <name val="Calibri"/>
      <family val="2"/>
    </font>
    <font>
      <sz val="11"/>
      <color rgb="FFF2F9FD"/>
      <name val="Inconsolata"/>
    </font>
    <font>
      <sz val="13"/>
      <color rgb="FF000000"/>
      <name val="Assistant"/>
    </font>
    <font>
      <u/>
      <sz val="10"/>
      <color theme="10"/>
      <name val="Arial"/>
      <family val="2"/>
    </font>
    <font>
      <u/>
      <sz val="10"/>
      <color theme="11"/>
      <name val="Arial"/>
      <family val="2"/>
    </font>
    <font>
      <sz val="8"/>
      <name val="Arial"/>
      <family val="2"/>
    </font>
    <font>
      <b/>
      <sz val="11"/>
      <color rgb="FFFFFFFF"/>
      <name val="Assistant"/>
    </font>
    <font>
      <i/>
      <sz val="8"/>
      <color rgb="FFFFFFFF"/>
      <name val="Assistant"/>
    </font>
    <font>
      <sz val="12"/>
      <name val="Assistant"/>
    </font>
    <font>
      <b/>
      <sz val="9"/>
      <color theme="1"/>
      <name val="Calibri"/>
      <family val="2"/>
      <scheme val="minor"/>
    </font>
    <font>
      <b/>
      <sz val="8"/>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11"/>
      <color rgb="FF000000"/>
      <name val="Arial"/>
      <family val="2"/>
    </font>
    <font>
      <b/>
      <sz val="9"/>
      <color rgb="FF000000"/>
      <name val="Calibri"/>
      <family val="2"/>
      <scheme val="minor"/>
    </font>
    <font>
      <sz val="10"/>
      <color theme="1"/>
      <name val="Gill Sans"/>
    </font>
    <font>
      <sz val="12"/>
      <color theme="0"/>
      <name val="Assistant"/>
    </font>
    <font>
      <sz val="10"/>
      <color theme="0"/>
      <name val="Arial"/>
      <family val="2"/>
    </font>
    <font>
      <b/>
      <sz val="12"/>
      <color theme="0"/>
      <name val="Arial"/>
      <family val="2"/>
    </font>
    <font>
      <b/>
      <sz val="14"/>
      <color theme="0"/>
      <name val="Gill Sans"/>
    </font>
    <font>
      <b/>
      <sz val="11"/>
      <color theme="0"/>
      <name val="Assistant"/>
    </font>
    <font>
      <sz val="9"/>
      <color rgb="FFFFFFFF"/>
      <name val="Assistant"/>
    </font>
    <font>
      <sz val="9"/>
      <color theme="0"/>
      <name val="Assistant"/>
    </font>
    <font>
      <sz val="12"/>
      <color theme="0" tint="-0.499984740745262"/>
      <name val="Assistant"/>
    </font>
    <font>
      <sz val="10"/>
      <color theme="0" tint="-0.499984740745262"/>
      <name val="Arial"/>
      <family val="2"/>
    </font>
    <font>
      <sz val="11"/>
      <color rgb="FF202222"/>
      <name val="Assistant"/>
    </font>
    <font>
      <sz val="10"/>
      <color rgb="FF000000"/>
      <name val="Arial"/>
      <family val="2"/>
    </font>
    <font>
      <b/>
      <sz val="10"/>
      <color theme="0"/>
      <name val="Arial"/>
      <family val="2"/>
    </font>
    <font>
      <sz val="10"/>
      <color rgb="FFFFFF00"/>
      <name val="Arial"/>
      <family val="2"/>
    </font>
    <font>
      <i/>
      <sz val="16"/>
      <color rgb="FF000000"/>
      <name val="Gill Sans"/>
    </font>
    <font>
      <i/>
      <sz val="22"/>
      <color rgb="FF000000"/>
      <name val="Gill Sans"/>
    </font>
    <font>
      <sz val="9"/>
      <color theme="0" tint="-0.499984740745262"/>
      <name val="Arial"/>
      <family val="2"/>
    </font>
    <font>
      <sz val="9"/>
      <color theme="0" tint="-0.499984740745262"/>
      <name val="Lucida Grande"/>
      <family val="2"/>
    </font>
    <font>
      <sz val="18"/>
      <color rgb="FF000000"/>
      <name val="Arial"/>
      <family val="2"/>
    </font>
    <font>
      <sz val="14"/>
      <color rgb="FF000000"/>
      <name val="Arial"/>
      <family val="2"/>
    </font>
    <font>
      <sz val="12"/>
      <color rgb="FF000000"/>
      <name val="Arial"/>
      <family val="2"/>
    </font>
    <font>
      <sz val="9"/>
      <color rgb="FF000000"/>
      <name val="Arial"/>
      <family val="2"/>
    </font>
    <font>
      <sz val="8"/>
      <color rgb="FF000000"/>
      <name val="Arial"/>
      <family val="2"/>
    </font>
    <font>
      <sz val="16"/>
      <color rgb="FF000000"/>
      <name val="Arial"/>
      <family val="2"/>
    </font>
    <font>
      <i/>
      <sz val="6"/>
      <color rgb="FF8B01F3"/>
      <name val="Arial"/>
      <family val="2"/>
    </font>
    <font>
      <i/>
      <sz val="11"/>
      <color rgb="FF8B01F3"/>
      <name val="Arial"/>
      <family val="2"/>
    </font>
    <font>
      <sz val="11"/>
      <color rgb="FFFFFFFF"/>
      <name val="Assistant"/>
    </font>
    <font>
      <i/>
      <u/>
      <sz val="9"/>
      <color theme="0"/>
      <name val="Arial"/>
      <family val="2"/>
    </font>
    <font>
      <i/>
      <sz val="9"/>
      <color theme="0"/>
      <name val="Arial"/>
      <family val="2"/>
    </font>
    <font>
      <sz val="9"/>
      <color theme="0"/>
      <name val="Arial"/>
      <family val="2"/>
    </font>
    <font>
      <b/>
      <sz val="10"/>
      <color rgb="FF8B01F3"/>
      <name val="Calibri"/>
      <family val="2"/>
      <scheme val="minor"/>
    </font>
    <font>
      <u/>
      <sz val="12"/>
      <color theme="10"/>
      <name val="Calibri"/>
      <family val="2"/>
      <scheme val="minor"/>
    </font>
    <font>
      <sz val="16"/>
      <name val="Gill Sans"/>
    </font>
    <font>
      <u/>
      <sz val="20"/>
      <color theme="1"/>
      <name val="Gill Sans"/>
    </font>
    <font>
      <b/>
      <i/>
      <sz val="11"/>
      <color theme="0"/>
      <name val="Arial"/>
      <family val="2"/>
    </font>
    <font>
      <i/>
      <sz val="11"/>
      <color theme="0"/>
      <name val="Arial"/>
      <family val="2"/>
    </font>
    <font>
      <i/>
      <sz val="12"/>
      <color theme="0"/>
      <name val="Arial"/>
      <family val="2"/>
    </font>
    <font>
      <sz val="9"/>
      <color theme="0" tint="-0.249977111117893"/>
      <name val="Arial"/>
      <family val="2"/>
    </font>
    <font>
      <sz val="8"/>
      <color theme="0" tint="-0.34998626667073579"/>
      <name val="Arial"/>
      <family val="2"/>
    </font>
    <font>
      <u/>
      <sz val="16"/>
      <color rgb="FF000000"/>
      <name val="Gill Sans"/>
    </font>
    <font>
      <u/>
      <sz val="12"/>
      <color rgb="FF000000"/>
      <name val="Calibri"/>
      <family val="2"/>
    </font>
    <font>
      <u/>
      <sz val="20"/>
      <color rgb="FF000000"/>
      <name val="Gill Sans"/>
    </font>
    <font>
      <b/>
      <sz val="9"/>
      <color rgb="FF8B01F3"/>
      <name val="Calibri"/>
      <family val="2"/>
      <scheme val="minor"/>
    </font>
    <font>
      <b/>
      <sz val="18"/>
      <color rgb="FF8B01F3"/>
      <name val="Calibri"/>
      <family val="2"/>
      <scheme val="minor"/>
    </font>
    <font>
      <b/>
      <sz val="12"/>
      <color rgb="FF8B01F3"/>
      <name val="Calibri"/>
      <family val="2"/>
      <scheme val="minor"/>
    </font>
    <font>
      <i/>
      <sz val="10"/>
      <color theme="1"/>
      <name val="Gill Sans"/>
    </font>
    <font>
      <sz val="20"/>
      <color theme="1"/>
      <name val="Gill Sans"/>
    </font>
    <font>
      <i/>
      <u/>
      <sz val="22"/>
      <color rgb="FF000000"/>
      <name val="Gill Sans"/>
    </font>
    <font>
      <sz val="10"/>
      <color rgb="FF000000"/>
      <name val="ＭＳ ゴシック"/>
    </font>
    <font>
      <sz val="16"/>
      <color rgb="FF9A68EA"/>
      <name val="Gill Sans"/>
    </font>
    <font>
      <sz val="9"/>
      <color theme="0" tint="-0.34998626667073579"/>
      <name val="Arial"/>
      <family val="2"/>
    </font>
    <font>
      <b/>
      <sz val="9"/>
      <color theme="0" tint="-0.34998626667073579"/>
      <name val="Arial"/>
      <family val="2"/>
    </font>
    <font>
      <sz val="12"/>
      <color theme="0"/>
      <name val="Gill Sans"/>
    </font>
    <font>
      <sz val="14"/>
      <color theme="0"/>
      <name val="Gill Sans"/>
    </font>
    <font>
      <sz val="14"/>
      <color theme="0"/>
      <name val="Arial"/>
      <family val="2"/>
    </font>
    <font>
      <sz val="12"/>
      <color theme="0"/>
      <name val="Arial"/>
      <family val="2"/>
    </font>
    <font>
      <sz val="11"/>
      <color theme="0" tint="-0.499984740745262"/>
      <name val="Arial"/>
      <family val="2"/>
    </font>
    <font>
      <sz val="18"/>
      <color rgb="FF000000"/>
      <name val="Gill Sans"/>
    </font>
    <font>
      <sz val="9"/>
      <color theme="1"/>
      <name val="Arial"/>
      <family val="2"/>
    </font>
    <font>
      <b/>
      <sz val="18"/>
      <color rgb="FF8B01F3"/>
      <name val="Gill Sans"/>
    </font>
    <font>
      <b/>
      <sz val="18"/>
      <color theme="0" tint="-0.499984740745262"/>
      <name val="Gill Sans"/>
    </font>
    <font>
      <b/>
      <sz val="18"/>
      <color theme="8" tint="-0.249977111117893"/>
      <name val="Gill Sans"/>
    </font>
    <font>
      <sz val="10"/>
      <color rgb="FF202222"/>
      <name val="Assistant"/>
    </font>
    <font>
      <sz val="11"/>
      <color rgb="FF000000"/>
      <name val="Assistant"/>
    </font>
    <font>
      <b/>
      <sz val="9"/>
      <color rgb="FF000000"/>
      <name val="Calibri"/>
      <family val="2"/>
    </font>
    <font>
      <b/>
      <sz val="10"/>
      <color rgb="FF000000"/>
      <name val="Calibri"/>
      <family val="2"/>
    </font>
    <font>
      <sz val="9"/>
      <color rgb="FF000000"/>
      <name val="Calibri"/>
      <family val="2"/>
    </font>
    <font>
      <b/>
      <sz val="10"/>
      <color rgb="FF000000"/>
      <name val="Calibri"/>
      <family val="2"/>
      <scheme val="minor"/>
    </font>
    <font>
      <sz val="20"/>
      <color theme="0" tint="-0.499984740745262"/>
      <name val="Wingdings"/>
      <charset val="2"/>
    </font>
    <font>
      <b/>
      <u/>
      <sz val="12"/>
      <color theme="0"/>
      <name val="Calibri"/>
      <family val="2"/>
      <scheme val="minor"/>
    </font>
    <font>
      <i/>
      <sz val="8"/>
      <color theme="0" tint="-0.34998626667073579"/>
      <name val="Arial"/>
      <family val="2"/>
    </font>
    <font>
      <u/>
      <sz val="22"/>
      <color rgb="FF000000"/>
      <name val="Gill Sans"/>
    </font>
    <font>
      <sz val="14"/>
      <color rgb="FF000000"/>
      <name val="Gill Sans"/>
    </font>
    <font>
      <sz val="14"/>
      <color rgb="FF202222"/>
      <name val="Gill Sans"/>
    </font>
    <font>
      <sz val="9"/>
      <color rgb="FF808080"/>
      <name val="Arial"/>
      <family val="2"/>
    </font>
    <font>
      <sz val="9"/>
      <color rgb="FF808080"/>
      <name val="Lucida Grande"/>
      <family val="2"/>
    </font>
    <font>
      <b/>
      <sz val="14"/>
      <color theme="1"/>
      <name val="Calibri"/>
      <family val="2"/>
      <scheme val="minor"/>
    </font>
    <font>
      <b/>
      <sz val="12"/>
      <color theme="1"/>
      <name val="Arial Black"/>
      <family val="2"/>
    </font>
    <font>
      <b/>
      <sz val="14"/>
      <color theme="1"/>
      <name val="Arial Black"/>
      <family val="2"/>
    </font>
    <font>
      <b/>
      <sz val="11"/>
      <color rgb="FF000000"/>
      <name val="Calibri"/>
      <family val="2"/>
      <scheme val="minor"/>
    </font>
    <font>
      <i/>
      <sz val="12"/>
      <color theme="1"/>
      <name val="Gill Sans"/>
    </font>
    <font>
      <b/>
      <sz val="11"/>
      <color theme="1"/>
      <name val="Calibri"/>
      <family val="2"/>
      <scheme val="major"/>
    </font>
    <font>
      <sz val="8"/>
      <color theme="0"/>
      <name val="Calibri"/>
      <family val="2"/>
      <scheme val="minor"/>
    </font>
    <font>
      <b/>
      <sz val="8"/>
      <color theme="0"/>
      <name val="Calibri"/>
      <family val="2"/>
      <scheme val="minor"/>
    </font>
    <font>
      <b/>
      <sz val="11"/>
      <color theme="0"/>
      <name val="Calibri"/>
      <family val="2"/>
      <scheme val="minor"/>
    </font>
    <font>
      <b/>
      <sz val="10"/>
      <color theme="0"/>
      <name val="Calibri"/>
      <family val="2"/>
      <scheme val="minor"/>
    </font>
    <font>
      <b/>
      <sz val="11"/>
      <color theme="1"/>
      <name val="Calibri"/>
      <family val="2"/>
      <scheme val="minor"/>
    </font>
    <font>
      <b/>
      <sz val="9"/>
      <color theme="0"/>
      <name val="Calibri"/>
      <family val="2"/>
      <scheme val="minor"/>
    </font>
    <font>
      <sz val="8"/>
      <color theme="1"/>
      <name val="Calibri"/>
      <family val="2"/>
      <scheme val="minor"/>
    </font>
    <font>
      <sz val="11"/>
      <color theme="1"/>
      <name val="Calibri"/>
      <family val="2"/>
      <scheme val="minor"/>
    </font>
    <font>
      <sz val="9"/>
      <color theme="0" tint="-0.34998626667073579"/>
      <name val="Calibri"/>
      <family val="2"/>
      <scheme val="minor"/>
    </font>
    <font>
      <sz val="9"/>
      <color theme="0" tint="-0.34998626667073579"/>
      <name val="Papyrus Condensed"/>
      <family val="2"/>
    </font>
    <font>
      <sz val="9"/>
      <color theme="0" tint="-0.34998626667073579"/>
      <name val="Lucida Grande"/>
      <family val="2"/>
    </font>
    <font>
      <b/>
      <sz val="9"/>
      <color theme="0"/>
      <name val="Calibri"/>
      <family val="2"/>
    </font>
    <font>
      <b/>
      <sz val="8"/>
      <color theme="0"/>
      <name val="Calibri"/>
      <family val="2"/>
    </font>
    <font>
      <u/>
      <sz val="11"/>
      <color theme="10"/>
      <name val="Arial"/>
      <family val="2"/>
    </font>
    <font>
      <u/>
      <sz val="10"/>
      <color theme="10"/>
      <name val="Arial"/>
      <family val="2"/>
    </font>
    <font>
      <sz val="8"/>
      <color theme="1"/>
      <name val="Gill Sans"/>
    </font>
    <font>
      <sz val="14"/>
      <color rgb="FF000000"/>
      <name val="Gill Sans MT"/>
      <family val="2"/>
    </font>
    <font>
      <sz val="10"/>
      <color theme="2" tint="-0.499984740745262"/>
      <name val="Calibri"/>
      <family val="2"/>
    </font>
    <font>
      <u/>
      <sz val="8"/>
      <color theme="10"/>
      <name val="Calibri"/>
      <family val="2"/>
      <scheme val="minor"/>
    </font>
    <font>
      <sz val="7"/>
      <color rgb="FF000000"/>
      <name val="Arial"/>
      <family val="2"/>
    </font>
    <font>
      <i/>
      <sz val="9"/>
      <color rgb="FF000000"/>
      <name val="Arial"/>
      <family val="2"/>
    </font>
    <font>
      <sz val="14"/>
      <color theme="1"/>
      <name val="Assistant"/>
    </font>
    <font>
      <b/>
      <sz val="18"/>
      <color theme="5" tint="-0.249977111117893"/>
      <name val="Arial"/>
      <family val="2"/>
    </font>
    <font>
      <b/>
      <sz val="16"/>
      <color theme="1"/>
      <name val="Calibri"/>
      <family val="2"/>
      <scheme val="minor"/>
    </font>
  </fonts>
  <fills count="52">
    <fill>
      <patternFill patternType="none"/>
    </fill>
    <fill>
      <patternFill patternType="gray125"/>
    </fill>
    <fill>
      <patternFill patternType="solid">
        <fgColor rgb="FFF2FAFE"/>
        <bgColor rgb="FFF2FAFE"/>
      </patternFill>
    </fill>
    <fill>
      <patternFill patternType="solid">
        <fgColor rgb="FFF2F9FD"/>
        <bgColor rgb="FFF2F9FD"/>
      </patternFill>
    </fill>
    <fill>
      <patternFill patternType="solid">
        <fgColor rgb="FF8B01F3"/>
        <bgColor rgb="FF8B01F3"/>
      </patternFill>
    </fill>
    <fill>
      <patternFill patternType="solid">
        <fgColor rgb="FF9A68EA"/>
        <bgColor rgb="FF9A68EA"/>
      </patternFill>
    </fill>
    <fill>
      <patternFill patternType="solid">
        <fgColor rgb="FFF2F9FD"/>
        <bgColor rgb="FFF2FAFE"/>
      </patternFill>
    </fill>
    <fill>
      <patternFill patternType="solid">
        <fgColor rgb="FFF2F9FD"/>
        <bgColor indexed="64"/>
      </patternFill>
    </fill>
    <fill>
      <patternFill patternType="solid">
        <fgColor theme="4" tint="0.39997558519241921"/>
        <bgColor rgb="FFF2FAFE"/>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14999847407452621"/>
        <bgColor rgb="FFF2FAFE"/>
      </patternFill>
    </fill>
    <fill>
      <patternFill patternType="solid">
        <fgColor theme="0" tint="-4.9989318521683403E-2"/>
        <bgColor rgb="FFF2FAFE"/>
      </patternFill>
    </fill>
    <fill>
      <patternFill patternType="solid">
        <fgColor theme="0" tint="-4.9989318521683403E-2"/>
        <bgColor indexed="64"/>
      </patternFill>
    </fill>
    <fill>
      <patternFill patternType="solid">
        <fgColor rgb="FF8B01F3"/>
        <bgColor rgb="FFF2FAFE"/>
      </patternFill>
    </fill>
    <fill>
      <patternFill patternType="solid">
        <fgColor rgb="FF9A68EA"/>
        <bgColor rgb="FFF2FAFE"/>
      </patternFill>
    </fill>
    <fill>
      <patternFill patternType="solid">
        <fgColor theme="8" tint="-0.249977111117893"/>
        <bgColor indexed="64"/>
      </patternFill>
    </fill>
    <fill>
      <patternFill patternType="solid">
        <fgColor theme="8" tint="0.39997558519241921"/>
        <bgColor indexed="64"/>
      </patternFill>
    </fill>
    <fill>
      <patternFill patternType="solid">
        <fgColor theme="2" tint="-0.499984740745262"/>
        <bgColor rgb="FFF2FAFE"/>
      </patternFill>
    </fill>
    <fill>
      <patternFill patternType="solid">
        <fgColor theme="0" tint="-0.499984740745262"/>
        <bgColor indexed="64"/>
      </patternFill>
    </fill>
    <fill>
      <patternFill patternType="solid">
        <fgColor rgb="FFF2FAFE"/>
        <bgColor indexed="64"/>
      </patternFill>
    </fill>
    <fill>
      <patternFill patternType="solid">
        <fgColor rgb="FF8B01F3"/>
        <bgColor indexed="64"/>
      </patternFill>
    </fill>
    <fill>
      <patternFill patternType="solid">
        <fgColor theme="0" tint="-0.249977111117893"/>
        <bgColor indexed="64"/>
      </patternFill>
    </fill>
    <fill>
      <patternFill patternType="solid">
        <fgColor theme="2" tint="-4.9989318521683403E-2"/>
        <bgColor indexed="64"/>
      </patternFill>
    </fill>
    <fill>
      <patternFill patternType="solid">
        <fgColor theme="8" tint="0.79998168889431442"/>
        <bgColor rgb="FFF2FAFE"/>
      </patternFill>
    </fill>
    <fill>
      <patternFill patternType="solid">
        <fgColor rgb="FF60B6C6"/>
        <bgColor rgb="FF000000"/>
      </patternFill>
    </fill>
    <fill>
      <patternFill patternType="solid">
        <fgColor rgb="FFEA596E"/>
        <bgColor rgb="FF000000"/>
      </patternFill>
    </fill>
    <fill>
      <patternFill patternType="solid">
        <fgColor rgb="FFACC837"/>
        <bgColor rgb="FF000000"/>
      </patternFill>
    </fill>
    <fill>
      <patternFill patternType="solid">
        <fgColor rgb="FFF4ABBA"/>
        <bgColor indexed="64"/>
      </patternFill>
    </fill>
    <fill>
      <patternFill patternType="solid">
        <fgColor rgb="FFAAD8F4"/>
        <bgColor rgb="FF000000"/>
      </patternFill>
    </fill>
    <fill>
      <patternFill patternType="solid">
        <fgColor rgb="FF9A68EA"/>
        <bgColor indexed="64"/>
      </patternFill>
    </fill>
    <fill>
      <patternFill patternType="solid">
        <fgColor theme="0"/>
        <bgColor indexed="64"/>
      </patternFill>
    </fill>
    <fill>
      <patternFill patternType="solid">
        <fgColor rgb="FFF2F2F2"/>
        <bgColor indexed="64"/>
      </patternFill>
    </fill>
    <fill>
      <patternFill patternType="solid">
        <fgColor rgb="FF3CB09C"/>
        <bgColor indexed="64"/>
      </patternFill>
    </fill>
    <fill>
      <patternFill patternType="solid">
        <fgColor rgb="FFF2F2F2"/>
        <bgColor rgb="FF000000"/>
      </patternFill>
    </fill>
    <fill>
      <patternFill patternType="solid">
        <fgColor rgb="FF8B01F3"/>
        <bgColor rgb="FF000000"/>
      </patternFill>
    </fill>
    <fill>
      <patternFill patternType="solid">
        <fgColor theme="2" tint="-0.499984740745262"/>
        <bgColor rgb="FF000000"/>
      </patternFill>
    </fill>
    <fill>
      <patternFill patternType="solid">
        <fgColor rgb="FF4F81BD"/>
        <bgColor indexed="64"/>
      </patternFill>
    </fill>
    <fill>
      <patternFill patternType="solid">
        <fgColor rgb="FF9BBB59"/>
        <bgColor indexed="64"/>
      </patternFill>
    </fill>
    <fill>
      <patternFill patternType="solid">
        <fgColor rgb="FFF79646"/>
        <bgColor indexed="64"/>
      </patternFill>
    </fill>
    <fill>
      <patternFill patternType="solid">
        <fgColor rgb="FF4BACC6"/>
        <bgColor indexed="64"/>
      </patternFill>
    </fill>
    <fill>
      <patternFill patternType="solid">
        <fgColor rgb="FFFFFFD3"/>
        <bgColor indexed="64"/>
      </patternFill>
    </fill>
    <fill>
      <patternFill patternType="solid">
        <fgColor rgb="FFE5E7C0"/>
        <bgColor indexed="64"/>
      </patternFill>
    </fill>
    <fill>
      <patternFill patternType="solid">
        <fgColor rgb="FFFFFFE5"/>
        <bgColor indexed="64"/>
      </patternFill>
    </fill>
    <fill>
      <patternFill patternType="solid">
        <fgColor rgb="FFE5E7C0"/>
        <bgColor rgb="FF000000"/>
      </patternFill>
    </fill>
    <fill>
      <patternFill patternType="solid">
        <fgColor theme="8" tint="-0.499984740745262"/>
        <bgColor indexed="64"/>
      </patternFill>
    </fill>
    <fill>
      <patternFill patternType="solid">
        <fgColor rgb="FFE93981"/>
        <bgColor indexed="64"/>
      </patternFill>
    </fill>
    <fill>
      <patternFill patternType="solid">
        <fgColor rgb="FFFFFFD3"/>
        <bgColor rgb="FF000000"/>
      </patternFill>
    </fill>
    <fill>
      <patternFill patternType="solid">
        <fgColor rgb="FF92CDDC"/>
        <bgColor indexed="64"/>
      </patternFill>
    </fill>
    <fill>
      <patternFill patternType="solid">
        <fgColor theme="0" tint="-0.499984740745262"/>
        <bgColor rgb="FF000000"/>
      </patternFill>
    </fill>
    <fill>
      <patternFill patternType="solid">
        <fgColor theme="8" tint="0.79998168889431442"/>
        <bgColor indexed="64"/>
      </patternFill>
    </fill>
    <fill>
      <patternFill patternType="solid">
        <fgColor theme="8" tint="0.79998168889431442"/>
        <bgColor rgb="FF000000"/>
      </patternFill>
    </fill>
  </fills>
  <borders count="220">
    <border>
      <left/>
      <right/>
      <top/>
      <bottom/>
      <diagonal/>
    </border>
    <border>
      <left style="thin">
        <color rgb="FFF2FAFE"/>
      </left>
      <right style="thin">
        <color rgb="FFF2FAFE"/>
      </right>
      <top style="thin">
        <color rgb="FFF2FAFE"/>
      </top>
      <bottom style="thin">
        <color rgb="FFF2FAFE"/>
      </bottom>
      <diagonal/>
    </border>
    <border>
      <left/>
      <right style="thin">
        <color rgb="FFF2F9FD"/>
      </right>
      <top/>
      <bottom/>
      <diagonal/>
    </border>
    <border>
      <left style="thin">
        <color rgb="FFF2FAFE"/>
      </left>
      <right/>
      <top style="thin">
        <color rgb="FFF2FAFE"/>
      </top>
      <bottom style="thin">
        <color rgb="FFF2FAFE"/>
      </bottom>
      <diagonal/>
    </border>
    <border>
      <left style="thin">
        <color rgb="FF8B01F3"/>
      </left>
      <right style="thin">
        <color rgb="FF8B01F3"/>
      </right>
      <top style="thin">
        <color rgb="FF8B01F3"/>
      </top>
      <bottom style="thin">
        <color rgb="FF8B01F3"/>
      </bottom>
      <diagonal/>
    </border>
    <border>
      <left/>
      <right/>
      <top/>
      <bottom/>
      <diagonal/>
    </border>
    <border>
      <left style="thin">
        <color rgb="FFF2FAFE"/>
      </left>
      <right style="thin">
        <color rgb="FFF2FAFE"/>
      </right>
      <top style="thin">
        <color rgb="FFF2FAFE"/>
      </top>
      <bottom/>
      <diagonal/>
    </border>
    <border>
      <left style="thin">
        <color rgb="FFF2FAFE"/>
      </left>
      <right style="thin">
        <color rgb="FFF2FAFE"/>
      </right>
      <top style="thin">
        <color rgb="FFF2FAFE"/>
      </top>
      <bottom/>
      <diagonal/>
    </border>
    <border>
      <left/>
      <right style="thin">
        <color rgb="FFF2FAFE"/>
      </right>
      <top style="thin">
        <color rgb="FFF2FAFE"/>
      </top>
      <bottom style="thin">
        <color rgb="FFF2FAFE"/>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hair">
        <color rgb="FF8B01F3"/>
      </left>
      <right style="hair">
        <color rgb="FF8B01F3"/>
      </right>
      <top style="hair">
        <color rgb="FF8B01F3"/>
      </top>
      <bottom style="hair">
        <color rgb="FF8B01F3"/>
      </bottom>
      <diagonal/>
    </border>
    <border>
      <left/>
      <right/>
      <top/>
      <bottom/>
      <diagonal/>
    </border>
    <border>
      <left style="thin">
        <color rgb="FFF2F9FD"/>
      </left>
      <right style="thin">
        <color rgb="FFF2F9FD"/>
      </right>
      <top style="thin">
        <color rgb="FFF2F9FD"/>
      </top>
      <bottom style="thin">
        <color rgb="FFF2F9FD"/>
      </bottom>
      <diagonal/>
    </border>
    <border>
      <left/>
      <right/>
      <top/>
      <bottom/>
      <diagonal/>
    </border>
    <border>
      <left style="hair">
        <color rgb="FFF2F9FD"/>
      </left>
      <right/>
      <top style="hair">
        <color rgb="FFF2F9FD"/>
      </top>
      <bottom style="hair">
        <color rgb="FFF2F9FD"/>
      </bottom>
      <diagonal/>
    </border>
    <border>
      <left style="hair">
        <color rgb="FF000000"/>
      </left>
      <right style="hair">
        <color rgb="FF000000"/>
      </right>
      <top style="hair">
        <color rgb="FF000000"/>
      </top>
      <bottom/>
      <diagonal/>
    </border>
    <border>
      <left style="hair">
        <color rgb="FFB738F4"/>
      </left>
      <right style="hair">
        <color rgb="FFB738F4"/>
      </right>
      <top style="hair">
        <color rgb="FFB738F4"/>
      </top>
      <bottom style="hair">
        <color rgb="FFB738F4"/>
      </bottom>
      <diagonal/>
    </border>
    <border>
      <left/>
      <right/>
      <top/>
      <bottom/>
      <diagonal/>
    </border>
    <border>
      <left style="thin">
        <color rgb="FFF2FAFE"/>
      </left>
      <right/>
      <top/>
      <bottom/>
      <diagonal/>
    </border>
    <border>
      <left/>
      <right/>
      <top/>
      <bottom/>
      <diagonal/>
    </border>
    <border>
      <left/>
      <right style="thin">
        <color rgb="FFF2FAFE"/>
      </right>
      <top/>
      <bottom/>
      <diagonal/>
    </border>
    <border>
      <left style="thin">
        <color rgb="FFF2FAFE"/>
      </left>
      <right/>
      <top/>
      <bottom style="thin">
        <color rgb="FFF2FAFE"/>
      </bottom>
      <diagonal/>
    </border>
    <border>
      <left/>
      <right/>
      <top/>
      <bottom style="thin">
        <color rgb="FFF2FAFE"/>
      </bottom>
      <diagonal/>
    </border>
    <border>
      <left/>
      <right style="thin">
        <color rgb="FFF2FAFE"/>
      </right>
      <top/>
      <bottom style="thin">
        <color rgb="FFF2FAFE"/>
      </bottom>
      <diagonal/>
    </border>
    <border>
      <left style="thin">
        <color rgb="FFF2FAFE"/>
      </left>
      <right/>
      <top style="thin">
        <color rgb="FFF2FAFE"/>
      </top>
      <bottom/>
      <diagonal/>
    </border>
    <border>
      <left/>
      <right style="thin">
        <color rgb="FFF2FAFE"/>
      </right>
      <top style="thin">
        <color rgb="FFF2FAFE"/>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F2FAFE"/>
      </left>
      <right style="thin">
        <color rgb="FFF2FAFE"/>
      </right>
      <top/>
      <bottom style="thin">
        <color rgb="FFF2FAFE"/>
      </bottom>
      <diagonal/>
    </border>
    <border>
      <left style="thin">
        <color theme="5"/>
      </left>
      <right style="thin">
        <color theme="5"/>
      </right>
      <top style="thin">
        <color theme="5"/>
      </top>
      <bottom/>
      <diagonal/>
    </border>
    <border>
      <left/>
      <right/>
      <top style="thin">
        <color rgb="FFF2FAFE"/>
      </top>
      <bottom style="thin">
        <color rgb="FFF2FAFE"/>
      </bottom>
      <diagonal/>
    </border>
    <border>
      <left style="mediumDashed">
        <color rgb="FFFF6600"/>
      </left>
      <right/>
      <top style="mediumDashed">
        <color rgb="FFFF6600"/>
      </top>
      <bottom style="mediumDashed">
        <color rgb="FFFF6600"/>
      </bottom>
      <diagonal/>
    </border>
    <border>
      <left/>
      <right/>
      <top style="mediumDashed">
        <color rgb="FFFF6600"/>
      </top>
      <bottom style="mediumDashed">
        <color rgb="FFFF6600"/>
      </bottom>
      <diagonal/>
    </border>
    <border>
      <left/>
      <right style="mediumDashed">
        <color rgb="FFFF6600"/>
      </right>
      <top style="mediumDashed">
        <color rgb="FFFF6600"/>
      </top>
      <bottom style="mediumDashed">
        <color rgb="FFFF6600"/>
      </bottom>
      <diagonal/>
    </border>
    <border>
      <left style="thin">
        <color theme="5"/>
      </left>
      <right style="thin">
        <color theme="5"/>
      </right>
      <top/>
      <bottom style="thin">
        <color theme="5"/>
      </bottom>
      <diagonal/>
    </border>
    <border>
      <left style="thin">
        <color theme="5"/>
      </left>
      <right/>
      <top style="mediumDashed">
        <color rgb="FFFF6600"/>
      </top>
      <bottom style="thin">
        <color theme="5"/>
      </bottom>
      <diagonal/>
    </border>
    <border>
      <left/>
      <right style="thin">
        <color rgb="FF000000"/>
      </right>
      <top/>
      <bottom/>
      <diagonal/>
    </border>
    <border>
      <left style="thin">
        <color theme="5"/>
      </left>
      <right/>
      <top/>
      <bottom/>
      <diagonal/>
    </border>
    <border>
      <left style="thin">
        <color theme="5"/>
      </left>
      <right/>
      <top/>
      <bottom style="thin">
        <color theme="5"/>
      </bottom>
      <diagonal/>
    </border>
    <border>
      <left/>
      <right style="thin">
        <color theme="5"/>
      </right>
      <top/>
      <bottom style="thin">
        <color theme="5"/>
      </bottom>
      <diagonal/>
    </border>
    <border>
      <left style="thin">
        <color theme="5"/>
      </left>
      <right/>
      <top style="thin">
        <color theme="5"/>
      </top>
      <bottom/>
      <diagonal/>
    </border>
    <border>
      <left style="hair">
        <color rgb="FF8B01F3"/>
      </left>
      <right/>
      <top style="hair">
        <color rgb="FF8B01F3"/>
      </top>
      <bottom style="hair">
        <color rgb="FF8B01F3"/>
      </bottom>
      <diagonal/>
    </border>
    <border>
      <left/>
      <right/>
      <top/>
      <bottom style="thin">
        <color theme="5"/>
      </bottom>
      <diagonal/>
    </border>
    <border>
      <left/>
      <right/>
      <top style="hair">
        <color rgb="FF8B01F3"/>
      </top>
      <bottom style="hair">
        <color rgb="FF8B01F3"/>
      </bottom>
      <diagonal/>
    </border>
    <border>
      <left/>
      <right style="thin">
        <color theme="5"/>
      </right>
      <top style="thin">
        <color theme="5"/>
      </top>
      <bottom/>
      <diagonal/>
    </border>
    <border>
      <left/>
      <right style="hair">
        <color rgb="FF8B01F3"/>
      </right>
      <top style="hair">
        <color rgb="FF8B01F3"/>
      </top>
      <bottom style="hair">
        <color rgb="FF8B01F3"/>
      </bottom>
      <diagonal/>
    </border>
    <border>
      <left style="medium">
        <color rgb="FF8B01F3"/>
      </left>
      <right style="medium">
        <color rgb="FF8B01F3"/>
      </right>
      <top/>
      <bottom style="thin">
        <color theme="5"/>
      </bottom>
      <diagonal/>
    </border>
    <border>
      <left style="medium">
        <color rgb="FF8B01F3"/>
      </left>
      <right style="medium">
        <color rgb="FF8B01F3"/>
      </right>
      <top style="thin">
        <color theme="5"/>
      </top>
      <bottom/>
      <diagonal/>
    </border>
    <border>
      <left style="medium">
        <color rgb="FF8B01F3"/>
      </left>
      <right style="medium">
        <color rgb="FF8B01F3"/>
      </right>
      <top style="hair">
        <color rgb="FF8B01F3"/>
      </top>
      <bottom style="hair">
        <color rgb="FF8B01F3"/>
      </bottom>
      <diagonal/>
    </border>
    <border>
      <left style="medium">
        <color rgb="FF8B01F3"/>
      </left>
      <right style="thin">
        <color theme="5"/>
      </right>
      <top/>
      <bottom style="thin">
        <color theme="5"/>
      </bottom>
      <diagonal/>
    </border>
    <border>
      <left style="thin">
        <color theme="5"/>
      </left>
      <right style="medium">
        <color rgb="FF8B01F3"/>
      </right>
      <top/>
      <bottom style="thin">
        <color theme="5"/>
      </bottom>
      <diagonal/>
    </border>
    <border>
      <left style="medium">
        <color rgb="FF8B01F3"/>
      </left>
      <right style="thin">
        <color theme="5"/>
      </right>
      <top style="thin">
        <color theme="5"/>
      </top>
      <bottom/>
      <diagonal/>
    </border>
    <border>
      <left style="thin">
        <color theme="5"/>
      </left>
      <right style="medium">
        <color rgb="FF8B01F3"/>
      </right>
      <top style="thin">
        <color theme="5"/>
      </top>
      <bottom/>
      <diagonal/>
    </border>
    <border>
      <left style="medium">
        <color rgb="FF8B01F3"/>
      </left>
      <right style="hair">
        <color rgb="FF8B01F3"/>
      </right>
      <top style="hair">
        <color rgb="FF8B01F3"/>
      </top>
      <bottom style="hair">
        <color rgb="FF8B01F3"/>
      </bottom>
      <diagonal/>
    </border>
    <border>
      <left style="hair">
        <color rgb="FF8B01F3"/>
      </left>
      <right style="medium">
        <color rgb="FF8B01F3"/>
      </right>
      <top style="hair">
        <color rgb="FF8B01F3"/>
      </top>
      <bottom style="hair">
        <color rgb="FF8B01F3"/>
      </bottom>
      <diagonal/>
    </border>
    <border>
      <left style="medium">
        <color rgb="FF8B01F3"/>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rgb="FF8B01F3"/>
      </left>
      <right style="thin">
        <color theme="5"/>
      </right>
      <top style="mediumDashed">
        <color rgb="FFFF6600"/>
      </top>
      <bottom style="thin">
        <color theme="5"/>
      </bottom>
      <diagonal/>
    </border>
    <border>
      <left style="thin">
        <color theme="5"/>
      </left>
      <right style="medium">
        <color rgb="FF8B01F3"/>
      </right>
      <top style="mediumDashed">
        <color rgb="FFFF6600"/>
      </top>
      <bottom style="thin">
        <color theme="5"/>
      </bottom>
      <diagonal/>
    </border>
    <border>
      <left style="medium">
        <color rgb="FF8B01F3"/>
      </left>
      <right style="thin">
        <color theme="5"/>
      </right>
      <top style="thin">
        <color theme="5"/>
      </top>
      <bottom style="hair">
        <color rgb="FF8B01F3"/>
      </bottom>
      <diagonal/>
    </border>
    <border>
      <left style="thin">
        <color theme="5"/>
      </left>
      <right style="medium">
        <color rgb="FF8B01F3"/>
      </right>
      <top style="thin">
        <color theme="5"/>
      </top>
      <bottom style="hair">
        <color rgb="FF8B01F3"/>
      </bottom>
      <diagonal/>
    </border>
    <border>
      <left style="thin">
        <color rgb="FFF2FAFE"/>
      </left>
      <right style="hair">
        <color auto="1"/>
      </right>
      <top style="mediumDashed">
        <color rgb="FFFF6600"/>
      </top>
      <bottom/>
      <diagonal/>
    </border>
    <border>
      <left style="hair">
        <color auto="1"/>
      </left>
      <right style="hair">
        <color auto="1"/>
      </right>
      <top style="mediumDashed">
        <color rgb="FFFF6600"/>
      </top>
      <bottom/>
      <diagonal/>
    </border>
    <border>
      <left style="hair">
        <color auto="1"/>
      </left>
      <right style="thin">
        <color rgb="FFF2FAFE"/>
      </right>
      <top style="mediumDashed">
        <color rgb="FFFF6600"/>
      </top>
      <bottom/>
      <diagonal/>
    </border>
    <border>
      <left style="thin">
        <color rgb="FFF2FAFE"/>
      </left>
      <right style="hair">
        <color auto="1"/>
      </right>
      <top/>
      <bottom style="hair">
        <color rgb="FF8B01F3"/>
      </bottom>
      <diagonal/>
    </border>
    <border>
      <left style="hair">
        <color auto="1"/>
      </left>
      <right style="hair">
        <color auto="1"/>
      </right>
      <top/>
      <bottom style="hair">
        <color rgb="FF8B01F3"/>
      </bottom>
      <diagonal/>
    </border>
    <border>
      <left style="hair">
        <color auto="1"/>
      </left>
      <right style="thin">
        <color rgb="FFF2FAFE"/>
      </right>
      <top/>
      <bottom style="hair">
        <color rgb="FF8B01F3"/>
      </bottom>
      <diagonal/>
    </border>
    <border>
      <left style="hair">
        <color auto="1"/>
      </left>
      <right style="hair">
        <color auto="1"/>
      </right>
      <top style="hair">
        <color auto="1"/>
      </top>
      <bottom style="hair">
        <color auto="1"/>
      </bottom>
      <diagonal/>
    </border>
    <border>
      <left style="medium">
        <color rgb="FF8B01F3"/>
      </left>
      <right/>
      <top style="medium">
        <color rgb="FF8B01F3"/>
      </top>
      <bottom style="medium">
        <color rgb="FF8B01F3"/>
      </bottom>
      <diagonal/>
    </border>
    <border>
      <left/>
      <right/>
      <top style="medium">
        <color rgb="FF8B01F3"/>
      </top>
      <bottom style="medium">
        <color rgb="FF8B01F3"/>
      </bottom>
      <diagonal/>
    </border>
    <border>
      <left/>
      <right style="medium">
        <color rgb="FF8B01F3"/>
      </right>
      <top style="medium">
        <color rgb="FF8B01F3"/>
      </top>
      <bottom style="medium">
        <color rgb="FF8B01F3"/>
      </bottom>
      <diagonal/>
    </border>
    <border>
      <left/>
      <right/>
      <top/>
      <bottom style="thin">
        <color rgb="FF60B6C6"/>
      </bottom>
      <diagonal/>
    </border>
    <border>
      <left style="thin">
        <color rgb="FF60B6C6"/>
      </left>
      <right/>
      <top style="thin">
        <color rgb="FF60B6C6"/>
      </top>
      <bottom style="thin">
        <color rgb="FF60B6C6"/>
      </bottom>
      <diagonal/>
    </border>
    <border>
      <left/>
      <right/>
      <top style="thin">
        <color rgb="FF60B6C6"/>
      </top>
      <bottom style="thin">
        <color rgb="FF60B6C6"/>
      </bottom>
      <diagonal/>
    </border>
    <border>
      <left/>
      <right style="thin">
        <color rgb="FF60B6C6"/>
      </right>
      <top style="thin">
        <color rgb="FF60B6C6"/>
      </top>
      <bottom style="thin">
        <color rgb="FF60B6C6"/>
      </bottom>
      <diagonal/>
    </border>
    <border>
      <left style="thin">
        <color rgb="FFEA596E"/>
      </left>
      <right/>
      <top style="thin">
        <color rgb="FFEA596E"/>
      </top>
      <bottom style="thin">
        <color rgb="FFEA596E"/>
      </bottom>
      <diagonal/>
    </border>
    <border>
      <left/>
      <right/>
      <top style="thin">
        <color rgb="FFEA596E"/>
      </top>
      <bottom style="thin">
        <color rgb="FFEA596E"/>
      </bottom>
      <diagonal/>
    </border>
    <border>
      <left/>
      <right style="thin">
        <color rgb="FFEA596E"/>
      </right>
      <top style="thin">
        <color rgb="FFEA596E"/>
      </top>
      <bottom style="thin">
        <color rgb="FFEA596E"/>
      </bottom>
      <diagonal/>
    </border>
    <border>
      <left style="thin">
        <color rgb="FFACC837"/>
      </left>
      <right/>
      <top style="thin">
        <color rgb="FFACC837"/>
      </top>
      <bottom/>
      <diagonal/>
    </border>
    <border>
      <left/>
      <right/>
      <top style="thin">
        <color rgb="FFACC837"/>
      </top>
      <bottom/>
      <diagonal/>
    </border>
    <border>
      <left/>
      <right style="thin">
        <color rgb="FFACC837"/>
      </right>
      <top style="thin">
        <color rgb="FFACC837"/>
      </top>
      <bottom/>
      <diagonal/>
    </border>
    <border>
      <left style="thin">
        <color rgb="FFACC837"/>
      </left>
      <right/>
      <top/>
      <bottom/>
      <diagonal/>
    </border>
    <border>
      <left/>
      <right style="thin">
        <color rgb="FFACC837"/>
      </right>
      <top/>
      <bottom/>
      <diagonal/>
    </border>
    <border>
      <left style="thin">
        <color rgb="FFF4ABBA"/>
      </left>
      <right style="thin">
        <color rgb="FFF4ABBA"/>
      </right>
      <top style="thin">
        <color rgb="FFF4ABBA"/>
      </top>
      <bottom style="thin">
        <color rgb="FFF4ABBA"/>
      </bottom>
      <diagonal/>
    </border>
    <border>
      <left style="thin">
        <color rgb="FFACC837"/>
      </left>
      <right/>
      <top/>
      <bottom style="thin">
        <color rgb="FFACC837"/>
      </bottom>
      <diagonal/>
    </border>
    <border>
      <left/>
      <right/>
      <top/>
      <bottom style="thin">
        <color rgb="FFACC837"/>
      </bottom>
      <diagonal/>
    </border>
    <border>
      <left/>
      <right style="thin">
        <color rgb="FFACC837"/>
      </right>
      <top/>
      <bottom style="thin">
        <color rgb="FFACC837"/>
      </bottom>
      <diagonal/>
    </border>
    <border>
      <left style="thin">
        <color rgb="FFAAD8F4"/>
      </left>
      <right/>
      <top style="thin">
        <color rgb="FFAAD8F4"/>
      </top>
      <bottom/>
      <diagonal/>
    </border>
    <border>
      <left/>
      <right/>
      <top style="thin">
        <color rgb="FFAAD8F4"/>
      </top>
      <bottom/>
      <diagonal/>
    </border>
    <border>
      <left/>
      <right style="thin">
        <color rgb="FFAAD8F4"/>
      </right>
      <top style="thin">
        <color rgb="FFAAD8F4"/>
      </top>
      <bottom/>
      <diagonal/>
    </border>
    <border>
      <left style="thin">
        <color rgb="FFAAD8F4"/>
      </left>
      <right/>
      <top/>
      <bottom/>
      <diagonal/>
    </border>
    <border>
      <left/>
      <right style="thin">
        <color rgb="FFAAD8F4"/>
      </right>
      <top/>
      <bottom/>
      <diagonal/>
    </border>
    <border>
      <left style="thin">
        <color rgb="FFF4ABBA"/>
      </left>
      <right/>
      <top style="thin">
        <color rgb="FFF4ABBA"/>
      </top>
      <bottom style="thin">
        <color rgb="FFF4ABBA"/>
      </bottom>
      <diagonal/>
    </border>
    <border>
      <left/>
      <right/>
      <top style="thin">
        <color rgb="FFF4ABBA"/>
      </top>
      <bottom style="thin">
        <color rgb="FFF4ABBA"/>
      </bottom>
      <diagonal/>
    </border>
    <border>
      <left/>
      <right style="thin">
        <color rgb="FFF4ABBA"/>
      </right>
      <top style="thin">
        <color rgb="FFF4ABBA"/>
      </top>
      <bottom style="thin">
        <color rgb="FFF4ABBA"/>
      </bottom>
      <diagonal/>
    </border>
    <border>
      <left style="thin">
        <color rgb="FFAAD8F4"/>
      </left>
      <right/>
      <top/>
      <bottom style="thin">
        <color rgb="FFAAD8F4"/>
      </bottom>
      <diagonal/>
    </border>
    <border>
      <left/>
      <right/>
      <top/>
      <bottom style="thin">
        <color rgb="FFAAD8F4"/>
      </bottom>
      <diagonal/>
    </border>
    <border>
      <left/>
      <right style="thin">
        <color rgb="FFAAD8F4"/>
      </right>
      <top/>
      <bottom style="thin">
        <color rgb="FFAAD8F4"/>
      </bottom>
      <diagonal/>
    </border>
    <border>
      <left style="hair">
        <color auto="1"/>
      </left>
      <right style="thin">
        <color theme="0"/>
      </right>
      <top style="hair">
        <color auto="1"/>
      </top>
      <bottom style="thin">
        <color theme="0"/>
      </bottom>
      <diagonal/>
    </border>
    <border>
      <left style="thin">
        <color theme="0"/>
      </left>
      <right style="thin">
        <color theme="0"/>
      </right>
      <top style="hair">
        <color auto="1"/>
      </top>
      <bottom style="thin">
        <color theme="0"/>
      </bottom>
      <diagonal/>
    </border>
    <border>
      <left style="thin">
        <color theme="0"/>
      </left>
      <right/>
      <top style="hair">
        <color auto="1"/>
      </top>
      <bottom style="thin">
        <color theme="0"/>
      </bottom>
      <diagonal/>
    </border>
    <border>
      <left style="hair">
        <color auto="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ck">
        <color rgb="FF8B01F3"/>
      </left>
      <right style="thin">
        <color theme="0"/>
      </right>
      <top style="thin">
        <color theme="0"/>
      </top>
      <bottom style="thin">
        <color theme="0"/>
      </bottom>
      <diagonal/>
    </border>
    <border>
      <left style="thick">
        <color rgb="FF8B01F3"/>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ck">
        <color rgb="FF8B01F3"/>
      </left>
      <right style="thin">
        <color rgb="FF8B01F3"/>
      </right>
      <top style="thin">
        <color rgb="FF8B01F3"/>
      </top>
      <bottom style="thin">
        <color rgb="FF8B01F3"/>
      </bottom>
      <diagonal/>
    </border>
    <border>
      <left style="thin">
        <color rgb="FF8B01F3"/>
      </left>
      <right/>
      <top style="thin">
        <color rgb="FF8B01F3"/>
      </top>
      <bottom style="thin">
        <color rgb="FF8B01F3"/>
      </bottom>
      <diagonal/>
    </border>
    <border>
      <left/>
      <right/>
      <top style="thin">
        <color rgb="FF8B01F3"/>
      </top>
      <bottom style="thin">
        <color rgb="FF8B01F3"/>
      </bottom>
      <diagonal/>
    </border>
    <border>
      <left/>
      <right style="thin">
        <color rgb="FF8B01F3"/>
      </right>
      <top style="thin">
        <color rgb="FF8B01F3"/>
      </top>
      <bottom style="thin">
        <color rgb="FF8B01F3"/>
      </bottom>
      <diagonal/>
    </border>
    <border>
      <left style="thin">
        <color rgb="FF8B01F3"/>
      </left>
      <right/>
      <top/>
      <bottom/>
      <diagonal/>
    </border>
    <border>
      <left style="thin">
        <color rgb="FF8B01F3"/>
      </left>
      <right style="thin">
        <color rgb="FF8B01F3"/>
      </right>
      <top style="thin">
        <color rgb="FF8B01F3"/>
      </top>
      <bottom style="thick">
        <color rgb="FF8B01F3"/>
      </bottom>
      <diagonal/>
    </border>
    <border>
      <left/>
      <right style="thin">
        <color auto="1"/>
      </right>
      <top style="thin">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rgb="FF000000"/>
      </left>
      <right/>
      <top style="thin">
        <color rgb="FF000000"/>
      </top>
      <bottom style="thin">
        <color auto="1"/>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8B01F3"/>
      </left>
      <right style="thin">
        <color rgb="FF8B01F3"/>
      </right>
      <top style="medium">
        <color rgb="FF8B01F3"/>
      </top>
      <bottom style="hair">
        <color rgb="FF8B01F3"/>
      </bottom>
      <diagonal/>
    </border>
    <border>
      <left style="thin">
        <color rgb="FF8B01F3"/>
      </left>
      <right style="thin">
        <color rgb="FF8B01F3"/>
      </right>
      <top style="medium">
        <color rgb="FF8B01F3"/>
      </top>
      <bottom style="hair">
        <color rgb="FF8B01F3"/>
      </bottom>
      <diagonal/>
    </border>
    <border>
      <left style="thin">
        <color rgb="FF8B01F3"/>
      </left>
      <right style="medium">
        <color rgb="FF8B01F3"/>
      </right>
      <top style="medium">
        <color rgb="FF8B01F3"/>
      </top>
      <bottom style="hair">
        <color rgb="FF8B01F3"/>
      </bottom>
      <diagonal/>
    </border>
    <border>
      <left style="medium">
        <color rgb="FF8B01F3"/>
      </left>
      <right style="thin">
        <color rgb="FF8B01F3"/>
      </right>
      <top style="hair">
        <color rgb="FF8B01F3"/>
      </top>
      <bottom style="hair">
        <color rgb="FF8B01F3"/>
      </bottom>
      <diagonal/>
    </border>
    <border>
      <left style="thin">
        <color rgb="FF8B01F3"/>
      </left>
      <right style="thin">
        <color rgb="FF8B01F3"/>
      </right>
      <top style="hair">
        <color rgb="FF8B01F3"/>
      </top>
      <bottom style="hair">
        <color rgb="FF8B01F3"/>
      </bottom>
      <diagonal/>
    </border>
    <border>
      <left style="thin">
        <color rgb="FF8B01F3"/>
      </left>
      <right style="medium">
        <color rgb="FF8B01F3"/>
      </right>
      <top style="hair">
        <color rgb="FF8B01F3"/>
      </top>
      <bottom style="hair">
        <color rgb="FF8B01F3"/>
      </bottom>
      <diagonal/>
    </border>
    <border>
      <left style="medium">
        <color rgb="FF8B01F3"/>
      </left>
      <right style="thin">
        <color rgb="FF8B01F3"/>
      </right>
      <top style="hair">
        <color rgb="FF8B01F3"/>
      </top>
      <bottom style="medium">
        <color rgb="FF8B01F3"/>
      </bottom>
      <diagonal/>
    </border>
    <border>
      <left style="thin">
        <color rgb="FF8B01F3"/>
      </left>
      <right style="thin">
        <color rgb="FF8B01F3"/>
      </right>
      <top style="hair">
        <color rgb="FF8B01F3"/>
      </top>
      <bottom style="medium">
        <color rgb="FF8B01F3"/>
      </bottom>
      <diagonal/>
    </border>
    <border>
      <left style="thin">
        <color rgb="FF8B01F3"/>
      </left>
      <right style="medium">
        <color rgb="FF8B01F3"/>
      </right>
      <top style="hair">
        <color rgb="FF8B01F3"/>
      </top>
      <bottom style="medium">
        <color rgb="FF8B01F3"/>
      </bottom>
      <diagonal/>
    </border>
    <border>
      <left style="thin">
        <color rgb="FFF2F9FD"/>
      </left>
      <right style="thin">
        <color rgb="FFF2F9FD"/>
      </right>
      <top/>
      <bottom style="thin">
        <color rgb="FFF2F9FD"/>
      </bottom>
      <diagonal/>
    </border>
    <border>
      <left style="medium">
        <color rgb="FF9A68EA"/>
      </left>
      <right/>
      <top style="medium">
        <color rgb="FF9A68EA"/>
      </top>
      <bottom style="thin">
        <color auto="1"/>
      </bottom>
      <diagonal/>
    </border>
    <border>
      <left/>
      <right/>
      <top style="medium">
        <color rgb="FF9A68EA"/>
      </top>
      <bottom style="thin">
        <color auto="1"/>
      </bottom>
      <diagonal/>
    </border>
    <border>
      <left/>
      <right style="medium">
        <color rgb="FF9A68EA"/>
      </right>
      <top style="medium">
        <color rgb="FF9A68EA"/>
      </top>
      <bottom style="thin">
        <color auto="1"/>
      </bottom>
      <diagonal/>
    </border>
    <border>
      <left style="medium">
        <color rgb="FF9A68EA"/>
      </left>
      <right/>
      <top style="thin">
        <color auto="1"/>
      </top>
      <bottom style="thin">
        <color auto="1"/>
      </bottom>
      <diagonal/>
    </border>
    <border>
      <left/>
      <right style="medium">
        <color rgb="FF9A68EA"/>
      </right>
      <top style="thin">
        <color auto="1"/>
      </top>
      <bottom style="thin">
        <color auto="1"/>
      </bottom>
      <diagonal/>
    </border>
    <border>
      <left style="medium">
        <color rgb="FF9BBB59"/>
      </left>
      <right style="medium">
        <color rgb="FF9BBB59"/>
      </right>
      <top style="medium">
        <color rgb="FF9BBB59"/>
      </top>
      <bottom style="medium">
        <color rgb="FF9BBB59"/>
      </bottom>
      <diagonal/>
    </border>
    <border>
      <left style="medium">
        <color rgb="FF4F81BD"/>
      </left>
      <right/>
      <top style="medium">
        <color rgb="FF4F81BD"/>
      </top>
      <bottom style="medium">
        <color rgb="FF4F81BD"/>
      </bottom>
      <diagonal/>
    </border>
    <border>
      <left/>
      <right/>
      <top style="medium">
        <color rgb="FF4F81BD"/>
      </top>
      <bottom style="medium">
        <color rgb="FF4F81BD"/>
      </bottom>
      <diagonal/>
    </border>
    <border>
      <left/>
      <right style="medium">
        <color rgb="FF4F81BD"/>
      </right>
      <top style="medium">
        <color rgb="FF4F81BD"/>
      </top>
      <bottom style="medium">
        <color rgb="FF4F81BD"/>
      </bottom>
      <diagonal/>
    </border>
    <border>
      <left style="hair">
        <color theme="4"/>
      </left>
      <right/>
      <top style="medium">
        <color rgb="FF4F81BD"/>
      </top>
      <bottom style="medium">
        <color rgb="FF4F81BD"/>
      </bottom>
      <diagonal/>
    </border>
    <border>
      <left style="medium">
        <color rgb="FF4BACC6"/>
      </left>
      <right/>
      <top style="medium">
        <color rgb="FF4BACC6"/>
      </top>
      <bottom style="medium">
        <color rgb="FF4BACC6"/>
      </bottom>
      <diagonal/>
    </border>
    <border>
      <left/>
      <right/>
      <top style="medium">
        <color rgb="FF4BACC6"/>
      </top>
      <bottom style="medium">
        <color rgb="FF4BACC6"/>
      </bottom>
      <diagonal/>
    </border>
    <border>
      <left/>
      <right style="medium">
        <color rgb="FF4BACC6"/>
      </right>
      <top style="medium">
        <color rgb="FF4BACC6"/>
      </top>
      <bottom style="medium">
        <color rgb="FF4BACC6"/>
      </bottom>
      <diagonal/>
    </border>
    <border>
      <left style="hair">
        <color theme="8"/>
      </left>
      <right/>
      <top style="medium">
        <color rgb="FF4BACC6"/>
      </top>
      <bottom style="medium">
        <color rgb="FF4BACC6"/>
      </bottom>
      <diagonal/>
    </border>
    <border>
      <left style="medium">
        <color rgb="FFF79646"/>
      </left>
      <right/>
      <top style="medium">
        <color rgb="FFF79646"/>
      </top>
      <bottom style="medium">
        <color rgb="FFF79646"/>
      </bottom>
      <diagonal/>
    </border>
    <border>
      <left/>
      <right/>
      <top style="medium">
        <color rgb="FFF79646"/>
      </top>
      <bottom style="medium">
        <color rgb="FFF79646"/>
      </bottom>
      <diagonal/>
    </border>
    <border>
      <left/>
      <right style="medium">
        <color rgb="FFF79646"/>
      </right>
      <top style="medium">
        <color rgb="FFF79646"/>
      </top>
      <bottom style="medium">
        <color rgb="FFF79646"/>
      </bottom>
      <diagonal/>
    </border>
    <border>
      <left style="medium">
        <color rgb="FF8B01F3"/>
      </left>
      <right/>
      <top style="hair">
        <color rgb="FF8B01F3"/>
      </top>
      <bottom style="hair">
        <color rgb="FF8B01F3"/>
      </bottom>
      <diagonal/>
    </border>
    <border>
      <left/>
      <right style="thin">
        <color theme="5"/>
      </right>
      <top style="mediumDashed">
        <color rgb="FFFF6600"/>
      </top>
      <bottom style="thin">
        <color theme="5"/>
      </bottom>
      <diagonal/>
    </border>
    <border>
      <left style="medium">
        <color rgb="FF8B01F3"/>
      </left>
      <right style="thin">
        <color rgb="FF8B01F3"/>
      </right>
      <top style="thin">
        <color theme="5"/>
      </top>
      <bottom/>
      <diagonal/>
    </border>
    <border>
      <left style="thin">
        <color rgb="FF8B01F3"/>
      </left>
      <right style="medium">
        <color rgb="FF8B01F3"/>
      </right>
      <top style="thin">
        <color theme="5"/>
      </top>
      <bottom/>
      <diagonal/>
    </border>
    <border>
      <left style="hair">
        <color rgb="FFB738F4"/>
      </left>
      <right style="hair">
        <color rgb="FFB738F4"/>
      </right>
      <top/>
      <bottom style="hair">
        <color rgb="FFB738F4"/>
      </bottom>
      <diagonal/>
    </border>
    <border>
      <left style="thin">
        <color rgb="FF8B01F3"/>
      </left>
      <right style="thin">
        <color rgb="FF8B01F3"/>
      </right>
      <top/>
      <bottom style="thin">
        <color rgb="FF8B01F3"/>
      </bottom>
      <diagonal/>
    </border>
    <border>
      <left/>
      <right style="thin">
        <color rgb="FF8B01F3"/>
      </right>
      <top/>
      <bottom style="thin">
        <color rgb="FF8B01F3"/>
      </bottom>
      <diagonal/>
    </border>
    <border>
      <left/>
      <right style="thin">
        <color rgb="FF8B01F3"/>
      </right>
      <top/>
      <bottom style="thick">
        <color rgb="FF8B01F3"/>
      </bottom>
      <diagonal/>
    </border>
    <border>
      <left style="thick">
        <color rgb="FF8B01F3"/>
      </left>
      <right style="thin">
        <color rgb="FF8B01F3"/>
      </right>
      <top style="thin">
        <color rgb="FF8B01F3"/>
      </top>
      <bottom style="thick">
        <color rgb="FF8B01F3"/>
      </bottom>
      <diagonal/>
    </border>
    <border>
      <left/>
      <right style="thin">
        <color rgb="FF8B01F3"/>
      </right>
      <top style="hair">
        <color rgb="FF8B01F3"/>
      </top>
      <bottom style="hair">
        <color rgb="FF8B01F3"/>
      </bottom>
      <diagonal/>
    </border>
    <border>
      <left style="medium">
        <color rgb="FF8B01F3"/>
      </left>
      <right/>
      <top style="medium">
        <color rgb="FF8B01F3"/>
      </top>
      <bottom style="hair">
        <color rgb="FF8B01F3"/>
      </bottom>
      <diagonal/>
    </border>
    <border>
      <left/>
      <right/>
      <top style="medium">
        <color rgb="FF8B01F3"/>
      </top>
      <bottom style="hair">
        <color rgb="FF8B01F3"/>
      </bottom>
      <diagonal/>
    </border>
    <border>
      <left/>
      <right style="thin">
        <color rgb="FF8B01F3"/>
      </right>
      <top style="medium">
        <color rgb="FF8B01F3"/>
      </top>
      <bottom style="hair">
        <color rgb="FF8B01F3"/>
      </bottom>
      <diagonal/>
    </border>
    <border>
      <left style="medium">
        <color rgb="FF8B01F3"/>
      </left>
      <right/>
      <top style="hair">
        <color rgb="FF8B01F3"/>
      </top>
      <bottom style="medium">
        <color rgb="FF8B01F3"/>
      </bottom>
      <diagonal/>
    </border>
    <border>
      <left/>
      <right/>
      <top style="hair">
        <color rgb="FF8B01F3"/>
      </top>
      <bottom style="medium">
        <color rgb="FF8B01F3"/>
      </bottom>
      <diagonal/>
    </border>
    <border>
      <left/>
      <right style="thin">
        <color rgb="FF8B01F3"/>
      </right>
      <top style="hair">
        <color rgb="FF8B01F3"/>
      </top>
      <bottom style="medium">
        <color rgb="FF8B01F3"/>
      </bottom>
      <diagonal/>
    </border>
    <border>
      <left style="hair">
        <color rgb="FF8B01F3"/>
      </left>
      <right/>
      <top/>
      <bottom/>
      <diagonal/>
    </border>
    <border>
      <left style="hair">
        <color rgb="FF762FB0"/>
      </left>
      <right style="hair">
        <color rgb="FF762FB0"/>
      </right>
      <top style="hair">
        <color rgb="FF762FB0"/>
      </top>
      <bottom style="hair">
        <color rgb="FF762FB0"/>
      </bottom>
      <diagonal/>
    </border>
    <border>
      <left style="hair">
        <color rgb="FF762FB0"/>
      </left>
      <right/>
      <top/>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medium">
        <color rgb="FF000000"/>
      </right>
      <top style="thick">
        <color rgb="FF000000"/>
      </top>
      <bottom/>
      <diagonal/>
    </border>
    <border>
      <left style="medium">
        <color rgb="FF000000"/>
      </left>
      <right/>
      <top style="thick">
        <color rgb="FF000000"/>
      </top>
      <bottom style="thin">
        <color rgb="FF000000"/>
      </bottom>
      <diagonal/>
    </border>
    <border>
      <left/>
      <right/>
      <top style="thick">
        <color rgb="FF000000"/>
      </top>
      <bottom style="thin">
        <color rgb="FF000000"/>
      </bottom>
      <diagonal/>
    </border>
    <border>
      <left/>
      <right style="medium">
        <color rgb="FF000000"/>
      </right>
      <top style="thick">
        <color rgb="FF000000"/>
      </top>
      <bottom style="thin">
        <color rgb="FF000000"/>
      </bottom>
      <diagonal/>
    </border>
    <border>
      <left/>
      <right style="thin">
        <color rgb="FF000000"/>
      </right>
      <top style="thick">
        <color rgb="FF000000"/>
      </top>
      <bottom/>
      <diagonal/>
    </border>
    <border>
      <left style="thin">
        <color rgb="FF000000"/>
      </left>
      <right style="mediumDashed">
        <color theme="8" tint="-0.249977111117893"/>
      </right>
      <top style="thick">
        <color rgb="FF000000"/>
      </top>
      <bottom/>
      <diagonal/>
    </border>
    <border>
      <left style="mediumDashed">
        <color theme="8" tint="-0.249977111117893"/>
      </left>
      <right style="mediumDashed">
        <color theme="8" tint="-0.249977111117893"/>
      </right>
      <top style="mediumDashed">
        <color theme="8" tint="-0.249977111117893"/>
      </top>
      <bottom/>
      <diagonal/>
    </border>
    <border>
      <left style="thick">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style="medium">
        <color rgb="FF000000"/>
      </right>
      <top style="thin">
        <color rgb="FF000000"/>
      </top>
      <bottom/>
      <diagonal/>
    </border>
    <border>
      <left style="thin">
        <color rgb="FF000000"/>
      </left>
      <right style="mediumDashed">
        <color theme="8" tint="-0.249977111117893"/>
      </right>
      <top/>
      <bottom/>
      <diagonal/>
    </border>
    <border>
      <left style="mediumDashed">
        <color theme="8" tint="-0.249977111117893"/>
      </left>
      <right style="mediumDashed">
        <color theme="8" tint="-0.249977111117893"/>
      </right>
      <top/>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mediumDashed">
        <color theme="8" tint="-0.249977111117893"/>
      </right>
      <top/>
      <bottom style="thin">
        <color rgb="FF000000"/>
      </bottom>
      <diagonal/>
    </border>
    <border>
      <left style="mediumDashed">
        <color theme="8" tint="-0.249977111117893"/>
      </left>
      <right style="mediumDashed">
        <color theme="8" tint="-0.249977111117893"/>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Dashed">
        <color theme="8" tint="-0.249977111117893"/>
      </left>
      <right style="mediumDashed">
        <color theme="8" tint="-0.249977111117893"/>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Dashed">
        <color theme="8" tint="-0.249977111117893"/>
      </left>
      <right style="mediumDashed">
        <color theme="8" tint="-0.249977111117893"/>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top/>
      <bottom style="thin">
        <color rgb="FF000000"/>
      </bottom>
      <diagonal/>
    </border>
    <border>
      <left/>
      <right style="medium">
        <color rgb="FF8B01F3"/>
      </right>
      <top/>
      <bottom/>
      <diagonal/>
    </border>
    <border>
      <left/>
      <right style="hair">
        <color auto="1"/>
      </right>
      <top/>
      <bottom/>
      <diagonal/>
    </border>
  </borders>
  <cellStyleXfs count="115">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3" fillId="0" borderId="2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 fillId="0" borderId="2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44" fillId="0" borderId="20"/>
    <xf numFmtId="0" fontId="64" fillId="0" borderId="2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4" fillId="0" borderId="20"/>
    <xf numFmtId="0" fontId="20" fillId="0" borderId="20" applyNumberFormat="0" applyFill="0" applyBorder="0" applyAlignment="0" applyProtection="0"/>
    <xf numFmtId="0" fontId="1" fillId="0" borderId="20"/>
    <xf numFmtId="0" fontId="1" fillId="0" borderId="20"/>
    <xf numFmtId="0" fontId="129" fillId="0" borderId="0" applyNumberFormat="0" applyFill="0" applyBorder="0" applyAlignment="0" applyProtection="0"/>
  </cellStyleXfs>
  <cellXfs count="701">
    <xf numFmtId="0" fontId="0" fillId="0" borderId="0" xfId="0" applyFont="1" applyAlignment="1"/>
    <xf numFmtId="0" fontId="6" fillId="3" borderId="0" xfId="0" applyFont="1" applyFill="1"/>
    <xf numFmtId="0" fontId="6" fillId="3" borderId="2" xfId="0" applyFont="1" applyFill="1" applyBorder="1"/>
    <xf numFmtId="164" fontId="7" fillId="2" borderId="4" xfId="0" applyNumberFormat="1" applyFont="1" applyFill="1" applyBorder="1" applyAlignment="1">
      <alignment horizontal="center"/>
    </xf>
    <xf numFmtId="49" fontId="7" fillId="2" borderId="4" xfId="0" applyNumberFormat="1" applyFont="1" applyFill="1" applyBorder="1" applyAlignment="1">
      <alignment horizontal="center"/>
    </xf>
    <xf numFmtId="0" fontId="9" fillId="2" borderId="1" xfId="0" applyFont="1" applyFill="1" applyBorder="1"/>
    <xf numFmtId="0" fontId="9" fillId="2" borderId="1" xfId="0" applyFont="1" applyFill="1" applyBorder="1" applyAlignment="1">
      <alignment horizontal="center"/>
    </xf>
    <xf numFmtId="0" fontId="9" fillId="2" borderId="1" xfId="0" applyFont="1" applyFill="1" applyBorder="1" applyAlignment="1">
      <alignment vertical="center" wrapText="1"/>
    </xf>
    <xf numFmtId="0" fontId="10" fillId="4" borderId="7" xfId="0" applyFont="1" applyFill="1" applyBorder="1" applyAlignment="1">
      <alignment horizontal="center" vertical="top" wrapText="1"/>
    </xf>
    <xf numFmtId="0" fontId="11" fillId="2" borderId="8" xfId="0" applyFont="1" applyFill="1" applyBorder="1"/>
    <xf numFmtId="0" fontId="12" fillId="5" borderId="9"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4" fillId="4" borderId="3" xfId="0" applyFont="1" applyFill="1" applyBorder="1" applyAlignment="1">
      <alignment horizontal="center" vertical="center"/>
    </xf>
    <xf numFmtId="0" fontId="15" fillId="3" borderId="11" xfId="0" applyFont="1" applyFill="1" applyBorder="1" applyAlignment="1">
      <alignment horizontal="center"/>
    </xf>
    <xf numFmtId="0" fontId="9" fillId="2" borderId="1" xfId="0" applyFont="1" applyFill="1" applyBorder="1" applyAlignment="1">
      <alignment horizontal="left"/>
    </xf>
    <xf numFmtId="0" fontId="9" fillId="2" borderId="6" xfId="0" applyFont="1" applyFill="1" applyBorder="1" applyAlignment="1">
      <alignment vertical="center" wrapText="1"/>
    </xf>
    <xf numFmtId="0" fontId="10" fillId="4" borderId="6" xfId="0" applyFont="1" applyFill="1" applyBorder="1" applyAlignment="1">
      <alignment horizontal="center" vertical="top" wrapText="1"/>
    </xf>
    <xf numFmtId="0" fontId="15" fillId="3" borderId="11" xfId="0" applyFont="1" applyFill="1" applyBorder="1" applyAlignment="1">
      <alignment horizontal="center" vertical="center"/>
    </xf>
    <xf numFmtId="0" fontId="0" fillId="7" borderId="0" xfId="0" applyFont="1" applyFill="1" applyAlignment="1"/>
    <xf numFmtId="0" fontId="13" fillId="5" borderId="10" xfId="0" quotePrefix="1" applyFont="1" applyFill="1" applyBorder="1" applyAlignment="1">
      <alignment horizontal="center" vertical="center" wrapText="1"/>
    </xf>
    <xf numFmtId="0" fontId="23" fillId="4" borderId="7" xfId="0" applyFont="1" applyFill="1" applyBorder="1" applyAlignment="1">
      <alignment horizontal="center" vertical="top" wrapText="1"/>
    </xf>
    <xf numFmtId="0" fontId="24" fillId="5" borderId="10" xfId="0" quotePrefix="1" applyFont="1" applyFill="1" applyBorder="1" applyAlignment="1">
      <alignment horizontal="center" vertical="center" wrapText="1"/>
    </xf>
    <xf numFmtId="0" fontId="8" fillId="2" borderId="3" xfId="0" applyFont="1" applyFill="1" applyBorder="1" applyAlignment="1">
      <alignment horizontal="right" vertical="center"/>
    </xf>
    <xf numFmtId="0" fontId="8" fillId="6" borderId="3" xfId="0" applyFont="1" applyFill="1" applyBorder="1" applyAlignment="1">
      <alignment horizontal="right" vertical="center"/>
    </xf>
    <xf numFmtId="0" fontId="0" fillId="0" borderId="0" xfId="0" applyFont="1" applyAlignment="1"/>
    <xf numFmtId="0" fontId="9" fillId="2" borderId="1" xfId="0" applyFont="1" applyFill="1" applyBorder="1" applyAlignment="1">
      <alignment vertical="center"/>
    </xf>
    <xf numFmtId="0" fontId="9" fillId="8" borderId="1" xfId="0" applyFont="1" applyFill="1" applyBorder="1"/>
    <xf numFmtId="0" fontId="9" fillId="8" borderId="1" xfId="0" applyFont="1" applyFill="1" applyBorder="1" applyAlignment="1">
      <alignment horizontal="center" vertical="center" wrapText="1"/>
    </xf>
    <xf numFmtId="0" fontId="0" fillId="9" borderId="0" xfId="0" applyFont="1" applyFill="1" applyAlignment="1"/>
    <xf numFmtId="0" fontId="0" fillId="0" borderId="0" xfId="0" applyFont="1" applyAlignment="1">
      <alignment vertical="center"/>
    </xf>
    <xf numFmtId="0" fontId="9" fillId="2" borderId="7" xfId="0" applyFont="1" applyFill="1" applyBorder="1" applyAlignment="1">
      <alignment horizontal="center" vertical="center" wrapText="1"/>
    </xf>
    <xf numFmtId="0" fontId="9" fillId="2" borderId="7" xfId="0" applyFont="1" applyFill="1" applyBorder="1"/>
    <xf numFmtId="0" fontId="9" fillId="8" borderId="25" xfId="0" applyFont="1" applyFill="1" applyBorder="1" applyAlignment="1">
      <alignment horizontal="center" vertical="center" wrapText="1"/>
    </xf>
    <xf numFmtId="0" fontId="33" fillId="2" borderId="37" xfId="0" applyFont="1" applyFill="1" applyBorder="1" applyAlignment="1">
      <alignment horizontal="center" vertical="center" wrapText="1"/>
    </xf>
    <xf numFmtId="0" fontId="33" fillId="12" borderId="37" xfId="0" applyFont="1" applyFill="1" applyBorder="1" applyAlignment="1">
      <alignment horizontal="center" vertical="center" wrapText="1"/>
    </xf>
    <xf numFmtId="0" fontId="33" fillId="13" borderId="37" xfId="0" applyFont="1" applyFill="1" applyBorder="1" applyAlignment="1" applyProtection="1">
      <alignment horizontal="center" vertical="center" wrapText="1"/>
    </xf>
    <xf numFmtId="0" fontId="9" fillId="2" borderId="36" xfId="0" applyFont="1" applyFill="1" applyBorder="1" applyAlignment="1">
      <alignment horizontal="center"/>
    </xf>
    <xf numFmtId="0" fontId="9" fillId="2" borderId="36" xfId="0" applyFont="1" applyFill="1" applyBorder="1"/>
    <xf numFmtId="0" fontId="9" fillId="2" borderId="36" xfId="0" applyFont="1" applyFill="1" applyBorder="1" applyAlignment="1">
      <alignment vertical="center"/>
    </xf>
    <xf numFmtId="0" fontId="9" fillId="8" borderId="36" xfId="0" applyFont="1" applyFill="1" applyBorder="1"/>
    <xf numFmtId="0" fontId="16" fillId="2" borderId="11" xfId="0" applyFont="1" applyFill="1" applyBorder="1"/>
    <xf numFmtId="0" fontId="9" fillId="2" borderId="11" xfId="0" applyFont="1" applyFill="1" applyBorder="1"/>
    <xf numFmtId="0" fontId="9" fillId="8" borderId="11" xfId="0" applyFont="1" applyFill="1" applyBorder="1"/>
    <xf numFmtId="0" fontId="38" fillId="14" borderId="26" xfId="0" applyFont="1" applyFill="1" applyBorder="1" applyAlignment="1">
      <alignment horizontal="center" vertical="center" wrapText="1"/>
    </xf>
    <xf numFmtId="0" fontId="38" fillId="14" borderId="7" xfId="0" applyFont="1" applyFill="1" applyBorder="1" applyAlignment="1">
      <alignment horizontal="center" vertical="center" wrapText="1"/>
    </xf>
    <xf numFmtId="0" fontId="39" fillId="15" borderId="8" xfId="0" applyFont="1" applyFill="1" applyBorder="1" applyAlignment="1">
      <alignment horizontal="center" vertical="center" wrapText="1"/>
    </xf>
    <xf numFmtId="0" fontId="40" fillId="15" borderId="1" xfId="0" applyFont="1" applyFill="1" applyBorder="1" applyAlignment="1">
      <alignment horizontal="center" vertical="center" wrapText="1"/>
    </xf>
    <xf numFmtId="0" fontId="36" fillId="16" borderId="2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11" xfId="0" applyFont="1" applyFill="1" applyBorder="1" applyAlignment="1">
      <alignment horizontal="center"/>
    </xf>
    <xf numFmtId="0" fontId="9" fillId="8" borderId="38" xfId="0" applyFont="1" applyFill="1" applyBorder="1"/>
    <xf numFmtId="0" fontId="9" fillId="2" borderId="7" xfId="0" applyFont="1" applyFill="1" applyBorder="1" applyAlignment="1">
      <alignment vertical="center"/>
    </xf>
    <xf numFmtId="0" fontId="31" fillId="17" borderId="19" xfId="0" applyFont="1" applyFill="1" applyBorder="1" applyAlignment="1">
      <alignment horizontal="center" vertical="center" wrapText="1"/>
    </xf>
    <xf numFmtId="0" fontId="31" fillId="17" borderId="20" xfId="0" applyFont="1" applyFill="1" applyBorder="1" applyAlignment="1">
      <alignment horizontal="center" vertical="center" wrapText="1"/>
    </xf>
    <xf numFmtId="0" fontId="31" fillId="17" borderId="21" xfId="0" applyFont="1" applyFill="1" applyBorder="1" applyAlignment="1">
      <alignment horizontal="center" vertical="center" wrapText="1"/>
    </xf>
    <xf numFmtId="0" fontId="34" fillId="0" borderId="36" xfId="0" applyFont="1" applyFill="1" applyBorder="1"/>
    <xf numFmtId="0" fontId="34" fillId="0" borderId="1" xfId="0" applyFont="1" applyFill="1" applyBorder="1"/>
    <xf numFmtId="0" fontId="35" fillId="0" borderId="0" xfId="0" applyFont="1" applyFill="1" applyAlignment="1"/>
    <xf numFmtId="0" fontId="34" fillId="19" borderId="7" xfId="0" applyFont="1" applyFill="1" applyBorder="1"/>
    <xf numFmtId="0" fontId="34" fillId="19" borderId="20" xfId="0" applyFont="1" applyFill="1" applyBorder="1"/>
    <xf numFmtId="0" fontId="34" fillId="19" borderId="20" xfId="0" applyFont="1" applyFill="1" applyBorder="1" applyAlignment="1">
      <alignment horizontal="center" vertical="center" wrapText="1"/>
    </xf>
    <xf numFmtId="0" fontId="34" fillId="19" borderId="11" xfId="0" applyFont="1" applyFill="1" applyBorder="1"/>
    <xf numFmtId="0" fontId="9" fillId="0" borderId="1" xfId="0" applyFont="1" applyFill="1" applyBorder="1" applyAlignment="1">
      <alignment horizontal="center" vertical="center"/>
    </xf>
    <xf numFmtId="0" fontId="9" fillId="0" borderId="36" xfId="0" applyFont="1" applyFill="1" applyBorder="1" applyAlignment="1">
      <alignment horizontal="center" vertical="center"/>
    </xf>
    <xf numFmtId="0" fontId="0" fillId="0" borderId="0" xfId="0" applyFont="1" applyFill="1" applyAlignment="1">
      <alignment horizontal="center" vertical="center"/>
    </xf>
    <xf numFmtId="0" fontId="9" fillId="19" borderId="1" xfId="0" applyFont="1" applyFill="1" applyBorder="1" applyAlignment="1">
      <alignment horizontal="center" vertical="center"/>
    </xf>
    <xf numFmtId="0" fontId="9" fillId="19" borderId="3" xfId="0" applyFont="1" applyFill="1" applyBorder="1" applyAlignment="1">
      <alignment horizontal="center" vertical="center"/>
    </xf>
    <xf numFmtId="0" fontId="9" fillId="19" borderId="1" xfId="0" applyFont="1" applyFill="1" applyBorder="1" applyAlignment="1">
      <alignment horizontal="center" vertical="center" wrapText="1"/>
    </xf>
    <xf numFmtId="0" fontId="9" fillId="19" borderId="7" xfId="0" applyFont="1" applyFill="1" applyBorder="1" applyAlignment="1">
      <alignment horizontal="center" vertical="center" wrapText="1"/>
    </xf>
    <xf numFmtId="0" fontId="9" fillId="19" borderId="11" xfId="0" applyFont="1" applyFill="1" applyBorder="1" applyAlignment="1">
      <alignment horizontal="center" vertical="center"/>
    </xf>
    <xf numFmtId="0" fontId="0" fillId="20" borderId="20" xfId="0" applyFont="1" applyFill="1" applyBorder="1" applyAlignment="1"/>
    <xf numFmtId="0" fontId="29" fillId="20" borderId="11" xfId="0" applyFont="1" applyFill="1" applyBorder="1" applyAlignment="1" applyProtection="1">
      <alignment horizontal="center" vertical="center" wrapText="1"/>
      <protection locked="0"/>
    </xf>
    <xf numFmtId="0" fontId="0" fillId="20" borderId="0" xfId="0" applyFont="1" applyFill="1" applyAlignment="1"/>
    <xf numFmtId="0" fontId="37" fillId="18" borderId="39" xfId="0" applyFont="1" applyFill="1" applyBorder="1" applyAlignment="1">
      <alignment vertical="center"/>
    </xf>
    <xf numFmtId="0" fontId="37" fillId="18" borderId="40" xfId="0" applyFont="1" applyFill="1" applyBorder="1" applyAlignment="1">
      <alignment vertical="center"/>
    </xf>
    <xf numFmtId="0" fontId="37" fillId="18" borderId="41" xfId="0" applyFont="1" applyFill="1" applyBorder="1" applyAlignment="1">
      <alignment vertical="center"/>
    </xf>
    <xf numFmtId="0" fontId="0" fillId="20" borderId="11" xfId="0" applyFont="1" applyFill="1" applyBorder="1" applyAlignment="1">
      <alignment horizontal="center"/>
    </xf>
    <xf numFmtId="0" fontId="4" fillId="0" borderId="5" xfId="0" applyFont="1" applyFill="1" applyBorder="1"/>
    <xf numFmtId="0" fontId="4" fillId="0" borderId="12" xfId="0" applyFont="1" applyFill="1" applyBorder="1"/>
    <xf numFmtId="0" fontId="17" fillId="0" borderId="13" xfId="0" applyFont="1" applyFill="1" applyBorder="1" applyAlignment="1"/>
    <xf numFmtId="0" fontId="4" fillId="0" borderId="14" xfId="0" applyFont="1" applyFill="1" applyBorder="1"/>
    <xf numFmtId="0" fontId="0" fillId="0" borderId="0" xfId="0" applyFont="1" applyFill="1" applyAlignment="1"/>
    <xf numFmtId="0" fontId="7" fillId="0" borderId="15" xfId="0" applyFont="1" applyFill="1" applyBorder="1" applyAlignment="1">
      <alignment horizontal="right" vertical="center"/>
    </xf>
    <xf numFmtId="0" fontId="9" fillId="0" borderId="5" xfId="0" applyFont="1" applyFill="1" applyBorder="1" applyAlignment="1">
      <alignment vertical="center"/>
    </xf>
    <xf numFmtId="0" fontId="43" fillId="0" borderId="17" xfId="0" applyFont="1" applyFill="1" applyBorder="1" applyAlignment="1">
      <alignment horizontal="left" vertical="center" wrapText="1"/>
    </xf>
    <xf numFmtId="0" fontId="43" fillId="0" borderId="17" xfId="0" applyFont="1" applyFill="1" applyBorder="1" applyAlignment="1">
      <alignment horizontal="center" vertical="center" wrapText="1"/>
    </xf>
    <xf numFmtId="0" fontId="4" fillId="0" borderId="18" xfId="0" applyFont="1" applyFill="1" applyBorder="1"/>
    <xf numFmtId="0" fontId="7" fillId="0" borderId="13" xfId="0" applyFont="1" applyFill="1" applyBorder="1" applyAlignment="1">
      <alignment horizontal="left" vertical="center" wrapText="1"/>
    </xf>
    <xf numFmtId="0" fontId="18" fillId="0" borderId="13" xfId="0" applyFont="1" applyFill="1" applyBorder="1" applyAlignment="1">
      <alignment horizontal="right"/>
    </xf>
    <xf numFmtId="0" fontId="16" fillId="21" borderId="16" xfId="0" applyFont="1" applyFill="1" applyBorder="1" applyAlignment="1">
      <alignment horizontal="left" vertical="center" wrapText="1"/>
    </xf>
    <xf numFmtId="0" fontId="16" fillId="16" borderId="16" xfId="0" applyFont="1" applyFill="1" applyBorder="1" applyAlignment="1">
      <alignment horizontal="left" vertical="center" wrapText="1"/>
    </xf>
    <xf numFmtId="0" fontId="16" fillId="19" borderId="16" xfId="0" applyFont="1" applyFill="1" applyBorder="1" applyAlignment="1">
      <alignment horizontal="left" vertical="center" wrapText="1"/>
    </xf>
    <xf numFmtId="0" fontId="9" fillId="2" borderId="1" xfId="0" applyFont="1" applyFill="1" applyBorder="1" applyProtection="1"/>
    <xf numFmtId="0" fontId="9" fillId="8" borderId="1" xfId="0" applyFont="1" applyFill="1" applyBorder="1" applyProtection="1"/>
    <xf numFmtId="0" fontId="9" fillId="2" borderId="7" xfId="0" applyFont="1" applyFill="1" applyBorder="1" applyAlignment="1" applyProtection="1">
      <alignment horizontal="center" vertical="center" wrapText="1"/>
    </xf>
    <xf numFmtId="0" fontId="0" fillId="0" borderId="0" xfId="0" applyFont="1" applyAlignment="1" applyProtection="1"/>
    <xf numFmtId="0" fontId="9" fillId="2" borderId="1" xfId="0" applyFont="1" applyFill="1" applyBorder="1" applyAlignment="1" applyProtection="1">
      <alignment horizontal="center"/>
    </xf>
    <xf numFmtId="0" fontId="9" fillId="8" borderId="38" xfId="0" applyFont="1" applyFill="1" applyBorder="1" applyProtection="1"/>
    <xf numFmtId="0" fontId="12" fillId="5" borderId="9" xfId="0" applyFont="1" applyFill="1" applyBorder="1" applyAlignment="1" applyProtection="1">
      <alignment horizontal="center" vertical="center" wrapText="1"/>
    </xf>
    <xf numFmtId="0" fontId="12" fillId="5" borderId="10" xfId="0" applyFont="1" applyFill="1" applyBorder="1" applyAlignment="1" applyProtection="1">
      <alignment horizontal="center" vertical="center" wrapText="1"/>
    </xf>
    <xf numFmtId="0" fontId="24" fillId="5" borderId="10" xfId="0" quotePrefix="1" applyFont="1" applyFill="1" applyBorder="1" applyAlignment="1" applyProtection="1">
      <alignment horizontal="center" vertical="center" wrapText="1"/>
    </xf>
    <xf numFmtId="0" fontId="13" fillId="5" borderId="10" xfId="0" quotePrefix="1" applyFont="1" applyFill="1" applyBorder="1" applyAlignment="1" applyProtection="1">
      <alignment horizontal="center" vertical="center" wrapText="1"/>
    </xf>
    <xf numFmtId="0" fontId="13" fillId="5" borderId="10" xfId="0" applyFont="1" applyFill="1" applyBorder="1" applyAlignment="1" applyProtection="1">
      <alignment horizontal="center" vertical="center" wrapText="1"/>
    </xf>
    <xf numFmtId="0" fontId="39" fillId="15" borderId="8" xfId="0" applyFont="1" applyFill="1" applyBorder="1" applyAlignment="1" applyProtection="1">
      <alignment horizontal="center" vertical="center" wrapText="1"/>
    </xf>
    <xf numFmtId="0" fontId="40" fillId="15" borderId="1" xfId="0" applyFont="1" applyFill="1" applyBorder="1" applyAlignment="1" applyProtection="1">
      <alignment horizontal="center" vertical="center" wrapText="1"/>
    </xf>
    <xf numFmtId="0" fontId="41" fillId="19" borderId="1" xfId="0" applyFont="1" applyFill="1" applyBorder="1" applyAlignment="1" applyProtection="1">
      <alignment horizontal="center" vertical="center" wrapText="1"/>
    </xf>
    <xf numFmtId="0" fontId="9" fillId="8" borderId="1" xfId="0" applyFont="1" applyFill="1" applyBorder="1" applyAlignment="1" applyProtection="1">
      <alignment horizontal="center" vertical="center" wrapText="1"/>
    </xf>
    <xf numFmtId="0" fontId="23" fillId="4" borderId="7" xfId="0" applyFont="1" applyFill="1" applyBorder="1" applyAlignment="1" applyProtection="1">
      <alignment horizontal="center" vertical="top" wrapText="1"/>
    </xf>
    <xf numFmtId="0" fontId="10" fillId="4" borderId="7" xfId="0" applyFont="1" applyFill="1" applyBorder="1" applyAlignment="1" applyProtection="1">
      <alignment horizontal="center" vertical="top" wrapText="1"/>
    </xf>
    <xf numFmtId="0" fontId="38" fillId="14" borderId="26" xfId="0" applyFont="1" applyFill="1" applyBorder="1" applyAlignment="1" applyProtection="1">
      <alignment horizontal="center" vertical="center" wrapText="1"/>
    </xf>
    <xf numFmtId="0" fontId="38" fillId="14" borderId="7" xfId="0" applyFont="1" applyFill="1" applyBorder="1" applyAlignment="1" applyProtection="1">
      <alignment horizontal="center" vertical="center" wrapText="1"/>
    </xf>
    <xf numFmtId="0" fontId="41" fillId="19" borderId="7" xfId="0" applyFont="1" applyFill="1" applyBorder="1" applyAlignment="1" applyProtection="1">
      <alignment horizontal="center" vertical="center" wrapText="1"/>
    </xf>
    <xf numFmtId="0" fontId="9" fillId="8" borderId="25" xfId="0" applyFont="1" applyFill="1" applyBorder="1" applyAlignment="1" applyProtection="1">
      <alignment horizontal="center" vertical="center" wrapText="1"/>
    </xf>
    <xf numFmtId="0" fontId="41" fillId="19" borderId="11" xfId="0" applyFont="1" applyFill="1" applyBorder="1" applyAlignment="1" applyProtection="1">
      <alignment horizontal="center" vertical="center"/>
    </xf>
    <xf numFmtId="0" fontId="9" fillId="8" borderId="11" xfId="0" applyFont="1" applyFill="1" applyBorder="1" applyProtection="1"/>
    <xf numFmtId="0" fontId="34" fillId="19" borderId="11" xfId="0" applyFont="1" applyFill="1" applyBorder="1" applyProtection="1"/>
    <xf numFmtId="0" fontId="41" fillId="0" borderId="36" xfId="0" applyFont="1" applyFill="1" applyBorder="1" applyAlignment="1" applyProtection="1">
      <alignment horizontal="center" vertical="center"/>
    </xf>
    <xf numFmtId="0" fontId="34" fillId="0" borderId="36" xfId="0" applyFont="1" applyFill="1" applyBorder="1" applyProtection="1"/>
    <xf numFmtId="0" fontId="41" fillId="0" borderId="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34" fillId="0" borderId="1" xfId="0" applyFont="1" applyFill="1" applyBorder="1" applyProtection="1"/>
    <xf numFmtId="0" fontId="42" fillId="0" borderId="0" xfId="0" applyFont="1" applyFill="1" applyAlignment="1" applyProtection="1">
      <alignment horizontal="center" vertical="center"/>
    </xf>
    <xf numFmtId="0" fontId="0" fillId="0" borderId="0" xfId="0" applyFont="1" applyAlignment="1" applyProtection="1">
      <alignment vertical="center"/>
    </xf>
    <xf numFmtId="0" fontId="0" fillId="9" borderId="0" xfId="0" applyFont="1" applyFill="1" applyAlignment="1" applyProtection="1"/>
    <xf numFmtId="0" fontId="35" fillId="0" borderId="0" xfId="0" applyFont="1" applyFill="1" applyAlignment="1" applyProtection="1"/>
    <xf numFmtId="0" fontId="15" fillId="3" borderId="11" xfId="0" applyFont="1" applyFill="1" applyBorder="1" applyAlignment="1" applyProtection="1">
      <alignment horizontal="center"/>
      <protection locked="0"/>
    </xf>
    <xf numFmtId="0" fontId="25" fillId="2" borderId="11" xfId="0" applyFont="1" applyFill="1" applyBorder="1" applyProtection="1">
      <protection locked="0"/>
    </xf>
    <xf numFmtId="0" fontId="9" fillId="2" borderId="11" xfId="0" applyFont="1" applyFill="1" applyBorder="1" applyAlignment="1" applyProtection="1">
      <alignment horizontal="center" vertical="center"/>
      <protection locked="0"/>
    </xf>
    <xf numFmtId="0" fontId="0" fillId="20" borderId="11" xfId="0" applyFont="1" applyFill="1" applyBorder="1" applyAlignment="1" applyProtection="1">
      <alignment horizontal="center" vertical="center"/>
      <protection locked="0"/>
    </xf>
    <xf numFmtId="0" fontId="26" fillId="20" borderId="11" xfId="0" applyFont="1" applyFill="1" applyBorder="1" applyAlignment="1" applyProtection="1">
      <alignment horizontal="center" vertical="center" wrapText="1"/>
      <protection locked="0"/>
    </xf>
    <xf numFmtId="0" fontId="27" fillId="20" borderId="11" xfId="0" applyFont="1" applyFill="1" applyBorder="1" applyAlignment="1" applyProtection="1">
      <alignment horizontal="center" vertical="center" wrapText="1"/>
      <protection locked="0"/>
    </xf>
    <xf numFmtId="0" fontId="28" fillId="20" borderId="11" xfId="0" applyFont="1" applyFill="1" applyBorder="1" applyAlignment="1" applyProtection="1">
      <alignment horizontal="center" vertical="center" wrapText="1"/>
      <protection locked="0"/>
    </xf>
    <xf numFmtId="0" fontId="14" fillId="4" borderId="3" xfId="0" applyFont="1" applyFill="1" applyBorder="1" applyAlignment="1" applyProtection="1">
      <alignment horizontal="center" vertical="center"/>
      <protection locked="0"/>
    </xf>
    <xf numFmtId="0" fontId="2" fillId="0" borderId="20" xfId="38"/>
    <xf numFmtId="0" fontId="34" fillId="9" borderId="11" xfId="0" applyFont="1" applyFill="1" applyBorder="1" applyProtection="1"/>
    <xf numFmtId="0" fontId="34" fillId="9" borderId="1" xfId="0" applyFont="1" applyFill="1" applyBorder="1" applyProtection="1"/>
    <xf numFmtId="0" fontId="35" fillId="9" borderId="0" xfId="0" applyFont="1" applyFill="1" applyAlignment="1" applyProtection="1"/>
    <xf numFmtId="0" fontId="0" fillId="20" borderId="49" xfId="0" applyFont="1" applyFill="1" applyBorder="1" applyAlignment="1" applyProtection="1">
      <alignment horizontal="center" vertical="center"/>
      <protection locked="0"/>
    </xf>
    <xf numFmtId="0" fontId="9" fillId="2" borderId="49" xfId="0" applyFont="1" applyFill="1" applyBorder="1" applyAlignment="1" applyProtection="1">
      <alignment horizontal="center" vertical="center"/>
      <protection locked="0"/>
    </xf>
    <xf numFmtId="0" fontId="26" fillId="20" borderId="49" xfId="0" applyFont="1" applyFill="1" applyBorder="1" applyAlignment="1" applyProtection="1">
      <alignment horizontal="center" vertical="center" wrapText="1"/>
      <protection locked="0"/>
    </xf>
    <xf numFmtId="0" fontId="28" fillId="20" borderId="49" xfId="0" applyFont="1" applyFill="1" applyBorder="1" applyAlignment="1" applyProtection="1">
      <alignment horizontal="center" vertical="center" wrapText="1"/>
      <protection locked="0"/>
    </xf>
    <xf numFmtId="0" fontId="29" fillId="20" borderId="49" xfId="0" applyFont="1" applyFill="1" applyBorder="1" applyAlignment="1" applyProtection="1">
      <alignment horizontal="center" vertical="center" wrapText="1"/>
      <protection locked="0"/>
    </xf>
    <xf numFmtId="0" fontId="27" fillId="20" borderId="49" xfId="0" applyFont="1" applyFill="1" applyBorder="1" applyAlignment="1" applyProtection="1">
      <alignment horizontal="center" vertical="center" wrapText="1"/>
      <protection locked="0"/>
    </xf>
    <xf numFmtId="0" fontId="0" fillId="20" borderId="51" xfId="0" applyFont="1" applyFill="1" applyBorder="1" applyAlignment="1" applyProtection="1">
      <alignment horizontal="center" vertical="center"/>
      <protection locked="0"/>
    </xf>
    <xf numFmtId="0" fontId="0" fillId="20" borderId="53" xfId="0" applyFont="1" applyFill="1" applyBorder="1" applyAlignment="1" applyProtection="1">
      <alignment horizontal="center" vertical="center"/>
      <protection locked="0"/>
    </xf>
    <xf numFmtId="0" fontId="27" fillId="20" borderId="53" xfId="0" applyFont="1" applyFill="1" applyBorder="1" applyAlignment="1" applyProtection="1">
      <alignment horizontal="center" vertical="center" wrapText="1"/>
      <protection locked="0"/>
    </xf>
    <xf numFmtId="0" fontId="28" fillId="20" borderId="53" xfId="0" applyFont="1" applyFill="1" applyBorder="1" applyAlignment="1" applyProtection="1">
      <alignment horizontal="center" vertical="center" wrapText="1"/>
      <protection locked="0"/>
    </xf>
    <xf numFmtId="0" fontId="29" fillId="20" borderId="53" xfId="0" applyFont="1" applyFill="1" applyBorder="1" applyAlignment="1" applyProtection="1">
      <alignment horizontal="center" vertical="center" wrapText="1"/>
      <protection locked="0"/>
    </xf>
    <xf numFmtId="0" fontId="0" fillId="0" borderId="20" xfId="0" applyFont="1" applyBorder="1" applyAlignment="1" applyProtection="1"/>
    <xf numFmtId="0" fontId="26" fillId="11" borderId="54" xfId="0" applyFont="1" applyFill="1" applyBorder="1" applyAlignment="1" applyProtection="1">
      <alignment horizontal="center" vertical="center" wrapText="1"/>
    </xf>
    <xf numFmtId="0" fontId="0" fillId="20" borderId="56" xfId="0" applyFont="1" applyFill="1" applyBorder="1" applyAlignment="1" applyProtection="1">
      <alignment horizontal="center" vertical="center"/>
      <protection locked="0"/>
    </xf>
    <xf numFmtId="0" fontId="9" fillId="2" borderId="56" xfId="0" applyFont="1" applyFill="1" applyBorder="1" applyAlignment="1" applyProtection="1">
      <alignment horizontal="center" vertical="center"/>
      <protection locked="0"/>
    </xf>
    <xf numFmtId="0" fontId="26" fillId="20" borderId="56" xfId="0" applyFont="1" applyFill="1" applyBorder="1" applyAlignment="1" applyProtection="1">
      <alignment horizontal="center" vertical="center" wrapText="1"/>
      <protection locked="0"/>
    </xf>
    <xf numFmtId="0" fontId="28" fillId="20" borderId="56" xfId="0" applyFont="1" applyFill="1" applyBorder="1" applyAlignment="1" applyProtection="1">
      <alignment horizontal="center" vertical="center" wrapText="1"/>
      <protection locked="0"/>
    </xf>
    <xf numFmtId="0" fontId="29" fillId="20" borderId="56" xfId="0" applyFont="1" applyFill="1" applyBorder="1" applyAlignment="1" applyProtection="1">
      <alignment horizontal="center" vertical="center" wrapText="1"/>
      <protection locked="0"/>
    </xf>
    <xf numFmtId="0" fontId="0" fillId="20" borderId="61" xfId="0" applyFont="1" applyFill="1" applyBorder="1" applyAlignment="1" applyProtection="1">
      <alignment horizontal="center" vertical="center"/>
      <protection locked="0"/>
    </xf>
    <xf numFmtId="0" fontId="0" fillId="20" borderId="62" xfId="0" applyFont="1" applyFill="1" applyBorder="1" applyAlignment="1" applyProtection="1">
      <alignment horizontal="center" vertical="center"/>
      <protection locked="0"/>
    </xf>
    <xf numFmtId="0" fontId="26" fillId="20" borderId="61" xfId="0" applyFont="1" applyFill="1" applyBorder="1" applyAlignment="1" applyProtection="1">
      <alignment horizontal="center" vertical="center" wrapText="1"/>
      <protection locked="0"/>
    </xf>
    <xf numFmtId="0" fontId="26" fillId="20" borderId="62" xfId="0" applyFont="1" applyFill="1" applyBorder="1" applyAlignment="1" applyProtection="1">
      <alignment horizontal="center" vertical="center" wrapText="1"/>
      <protection locked="0"/>
    </xf>
    <xf numFmtId="0" fontId="28" fillId="20" borderId="61" xfId="0" applyFont="1" applyFill="1" applyBorder="1" applyAlignment="1" applyProtection="1">
      <alignment horizontal="center" vertical="center" wrapText="1"/>
      <protection locked="0"/>
    </xf>
    <xf numFmtId="0" fontId="28" fillId="20" borderId="62" xfId="0" applyFont="1" applyFill="1" applyBorder="1" applyAlignment="1" applyProtection="1">
      <alignment horizontal="center" vertical="center" wrapText="1"/>
      <protection locked="0"/>
    </xf>
    <xf numFmtId="0" fontId="29" fillId="20" borderId="61" xfId="0" applyFont="1" applyFill="1" applyBorder="1" applyAlignment="1" applyProtection="1">
      <alignment horizontal="center" vertical="center" wrapText="1"/>
      <protection locked="0"/>
    </xf>
    <xf numFmtId="0" fontId="29" fillId="20" borderId="62" xfId="0" applyFont="1" applyFill="1" applyBorder="1" applyAlignment="1" applyProtection="1">
      <alignment horizontal="center" vertical="center" wrapText="1"/>
      <protection locked="0"/>
    </xf>
    <xf numFmtId="0" fontId="27" fillId="20" borderId="61" xfId="0" applyFont="1" applyFill="1" applyBorder="1" applyAlignment="1" applyProtection="1">
      <alignment horizontal="center" vertical="center" wrapText="1"/>
      <protection locked="0"/>
    </xf>
    <xf numFmtId="0" fontId="0" fillId="0" borderId="0" xfId="0" applyFont="1" applyAlignment="1">
      <alignment horizontal="center"/>
    </xf>
    <xf numFmtId="0" fontId="0" fillId="22" borderId="0" xfId="0" applyFont="1" applyFill="1" applyAlignment="1">
      <alignment horizontal="center" vertical="center" wrapText="1"/>
    </xf>
    <xf numFmtId="0" fontId="0" fillId="0" borderId="0" xfId="0" applyFont="1" applyFill="1" applyAlignment="1" applyProtection="1"/>
    <xf numFmtId="0" fontId="9" fillId="0" borderId="1" xfId="0" applyFont="1" applyFill="1" applyBorder="1" applyProtection="1"/>
    <xf numFmtId="0" fontId="0" fillId="0" borderId="20" xfId="0" applyFont="1" applyFill="1" applyBorder="1" applyAlignment="1" applyProtection="1"/>
    <xf numFmtId="0" fontId="9" fillId="0" borderId="1" xfId="0" applyFont="1" applyFill="1" applyBorder="1" applyAlignment="1" applyProtection="1">
      <alignment horizontal="center"/>
    </xf>
    <xf numFmtId="0" fontId="34" fillId="0" borderId="20" xfId="0" applyFont="1" applyFill="1" applyBorder="1" applyProtection="1"/>
    <xf numFmtId="0" fontId="34" fillId="0" borderId="20" xfId="0" applyFont="1" applyFill="1" applyBorder="1" applyAlignment="1" applyProtection="1">
      <alignment horizontal="center" vertical="center" wrapText="1"/>
    </xf>
    <xf numFmtId="0" fontId="9" fillId="0" borderId="36" xfId="0" applyFont="1" applyFill="1" applyBorder="1" applyAlignment="1" applyProtection="1">
      <alignment horizontal="center"/>
    </xf>
    <xf numFmtId="0" fontId="9" fillId="0" borderId="36" xfId="0" applyFont="1" applyFill="1" applyBorder="1" applyProtection="1"/>
    <xf numFmtId="0" fontId="9" fillId="0" borderId="36" xfId="0" applyFont="1" applyFill="1" applyBorder="1" applyAlignment="1" applyProtection="1">
      <alignment vertical="center"/>
    </xf>
    <xf numFmtId="0" fontId="9" fillId="0" borderId="1" xfId="0" applyFont="1" applyFill="1" applyBorder="1" applyAlignment="1" applyProtection="1">
      <alignment vertical="center"/>
    </xf>
    <xf numFmtId="0" fontId="6" fillId="0" borderId="20" xfId="0" applyFont="1" applyFill="1" applyBorder="1" applyProtection="1"/>
    <xf numFmtId="0" fontId="9" fillId="0" borderId="23" xfId="0" applyFont="1" applyFill="1" applyBorder="1" applyProtection="1"/>
    <xf numFmtId="0" fontId="41" fillId="0" borderId="23" xfId="0" applyFont="1" applyFill="1" applyBorder="1" applyAlignment="1" applyProtection="1">
      <alignment horizontal="center" vertical="center"/>
    </xf>
    <xf numFmtId="0" fontId="9" fillId="0" borderId="20" xfId="0" applyFont="1" applyFill="1" applyBorder="1" applyAlignment="1" applyProtection="1">
      <alignment vertical="center"/>
    </xf>
    <xf numFmtId="0" fontId="9" fillId="0" borderId="20" xfId="0" applyFont="1" applyFill="1" applyBorder="1" applyProtection="1"/>
    <xf numFmtId="0" fontId="41" fillId="19" borderId="38" xfId="0" applyFont="1" applyFill="1" applyBorder="1" applyAlignment="1" applyProtection="1">
      <alignment horizontal="center" vertical="center"/>
    </xf>
    <xf numFmtId="0" fontId="9" fillId="0" borderId="38" xfId="0" applyFont="1" applyFill="1" applyBorder="1" applyAlignment="1" applyProtection="1">
      <alignment horizontal="center"/>
    </xf>
    <xf numFmtId="0" fontId="8" fillId="0" borderId="20" xfId="0" applyFont="1" applyFill="1" applyBorder="1" applyAlignment="1" applyProtection="1">
      <alignment horizontal="right" vertical="center"/>
    </xf>
    <xf numFmtId="0" fontId="9" fillId="0" borderId="23" xfId="0" applyFont="1" applyFill="1" applyBorder="1" applyAlignment="1" applyProtection="1">
      <alignment horizontal="center"/>
    </xf>
    <xf numFmtId="0" fontId="9" fillId="0" borderId="20" xfId="0" applyFont="1" applyFill="1" applyBorder="1" applyAlignment="1" applyProtection="1">
      <alignment horizontal="center"/>
    </xf>
    <xf numFmtId="0" fontId="41" fillId="0" borderId="20" xfId="0" applyFont="1" applyFill="1" applyBorder="1" applyAlignment="1" applyProtection="1">
      <alignment horizontal="center" vertical="center"/>
    </xf>
    <xf numFmtId="0" fontId="33" fillId="24" borderId="37" xfId="0" applyFont="1" applyFill="1" applyBorder="1" applyAlignment="1" applyProtection="1">
      <alignment horizontal="center" vertical="center" wrapText="1"/>
    </xf>
    <xf numFmtId="0" fontId="33" fillId="24" borderId="48" xfId="0" applyFont="1" applyFill="1" applyBorder="1" applyAlignment="1" applyProtection="1">
      <alignment horizontal="center" vertical="center" wrapText="1"/>
    </xf>
    <xf numFmtId="0" fontId="33" fillId="24" borderId="55" xfId="0" applyFont="1" applyFill="1" applyBorder="1" applyAlignment="1" applyProtection="1">
      <alignment horizontal="center" vertical="center" wrapText="1"/>
    </xf>
    <xf numFmtId="0" fontId="33" fillId="24" borderId="68" xfId="0" applyFont="1" applyFill="1" applyBorder="1" applyAlignment="1" applyProtection="1">
      <alignment horizontal="center" vertical="center" wrapText="1"/>
    </xf>
    <xf numFmtId="0" fontId="33" fillId="24" borderId="69" xfId="0" applyFont="1" applyFill="1" applyBorder="1" applyAlignment="1" applyProtection="1">
      <alignment horizontal="center" vertical="center" wrapText="1"/>
    </xf>
    <xf numFmtId="0" fontId="33" fillId="24" borderId="52" xfId="0" applyFont="1" applyFill="1" applyBorder="1" applyAlignment="1" applyProtection="1">
      <alignment horizontal="center" vertical="center" wrapText="1"/>
    </xf>
    <xf numFmtId="0" fontId="33" fillId="24" borderId="59" xfId="0" applyFont="1" applyFill="1" applyBorder="1" applyAlignment="1" applyProtection="1">
      <alignment horizontal="center" vertical="center" wrapText="1"/>
    </xf>
    <xf numFmtId="0" fontId="33" fillId="24" borderId="60" xfId="0" applyFont="1" applyFill="1" applyBorder="1" applyAlignment="1" applyProtection="1">
      <alignment horizontal="center" vertical="center" wrapText="1"/>
    </xf>
    <xf numFmtId="0" fontId="33" fillId="24" borderId="63" xfId="0" applyFont="1" applyFill="1" applyBorder="1" applyAlignment="1" applyProtection="1">
      <alignment horizontal="center" vertical="center" wrapText="1"/>
    </xf>
    <xf numFmtId="0" fontId="33" fillId="24" borderId="45" xfId="0" applyFont="1" applyFill="1" applyBorder="1" applyAlignment="1" applyProtection="1">
      <alignment horizontal="center" vertical="center" wrapText="1"/>
    </xf>
    <xf numFmtId="0" fontId="31" fillId="17" borderId="70" xfId="0" applyFont="1" applyFill="1" applyBorder="1" applyAlignment="1" applyProtection="1">
      <alignment horizontal="center" vertical="center" wrapText="1"/>
    </xf>
    <xf numFmtId="0" fontId="31" fillId="17" borderId="72" xfId="0" applyFont="1" applyFill="1" applyBorder="1" applyAlignment="1" applyProtection="1">
      <alignment horizontal="center" vertical="center" wrapText="1"/>
    </xf>
    <xf numFmtId="0" fontId="36" fillId="16" borderId="73" xfId="0" applyFont="1" applyFill="1" applyBorder="1" applyAlignment="1" applyProtection="1">
      <alignment horizontal="center" vertical="center" wrapText="1"/>
    </xf>
    <xf numFmtId="0" fontId="36" fillId="16" borderId="74" xfId="0" applyFont="1" applyFill="1" applyBorder="1" applyAlignment="1" applyProtection="1">
      <alignment horizontal="center" vertical="center" wrapText="1"/>
    </xf>
    <xf numFmtId="0" fontId="36" fillId="16" borderId="75" xfId="0" applyFont="1" applyFill="1" applyBorder="1" applyAlignment="1" applyProtection="1">
      <alignment horizontal="center" vertical="center" wrapText="1"/>
    </xf>
    <xf numFmtId="0" fontId="44" fillId="17" borderId="71" xfId="0" applyFont="1" applyFill="1" applyBorder="1" applyAlignment="1" applyProtection="1">
      <alignment horizontal="center" vertical="center" wrapText="1"/>
    </xf>
    <xf numFmtId="0" fontId="35" fillId="4" borderId="76" xfId="0" applyFont="1" applyFill="1" applyBorder="1" applyAlignment="1">
      <alignment horizontal="center" vertical="center" wrapText="1"/>
    </xf>
    <xf numFmtId="0" fontId="44" fillId="0" borderId="20" xfId="93"/>
    <xf numFmtId="0" fontId="47" fillId="0" borderId="20" xfId="38" applyFont="1"/>
    <xf numFmtId="0" fontId="47" fillId="0" borderId="20" xfId="38" applyFont="1" applyAlignment="1">
      <alignment horizontal="center" vertical="center"/>
    </xf>
    <xf numFmtId="0" fontId="48" fillId="0" borderId="20" xfId="93" applyFont="1" applyAlignment="1">
      <alignment horizontal="center"/>
    </xf>
    <xf numFmtId="0" fontId="2" fillId="0" borderId="20" xfId="38" applyAlignment="1">
      <alignment horizontal="center" vertical="center"/>
    </xf>
    <xf numFmtId="0" fontId="47" fillId="0" borderId="20" xfId="93" applyFont="1"/>
    <xf numFmtId="0" fontId="47" fillId="0" borderId="20" xfId="93" applyFont="1" applyAlignment="1">
      <alignment horizontal="right" vertical="center"/>
    </xf>
    <xf numFmtId="0" fontId="47" fillId="0" borderId="20" xfId="93" applyFont="1" applyAlignment="1">
      <alignment horizontal="center" vertical="center"/>
    </xf>
    <xf numFmtId="0" fontId="44" fillId="0" borderId="20" xfId="93" applyAlignment="1">
      <alignment horizontal="center" vertical="center"/>
    </xf>
    <xf numFmtId="0" fontId="44" fillId="0" borderId="20" xfId="93" applyAlignment="1">
      <alignment horizontal="left" vertical="center"/>
    </xf>
    <xf numFmtId="0" fontId="44" fillId="0" borderId="20" xfId="93" applyAlignment="1">
      <alignment horizontal="left"/>
    </xf>
    <xf numFmtId="0" fontId="45" fillId="0" borderId="20" xfId="93" applyFont="1" applyAlignment="1">
      <alignment vertical="center"/>
    </xf>
    <xf numFmtId="0" fontId="47" fillId="0" borderId="20" xfId="38" applyFont="1" applyAlignment="1">
      <alignment horizontal="right" vertical="center"/>
    </xf>
    <xf numFmtId="0" fontId="57" fillId="0" borderId="20" xfId="93" applyFont="1" applyAlignment="1">
      <alignment horizontal="center" vertical="center" wrapText="1"/>
    </xf>
    <xf numFmtId="0" fontId="58" fillId="0" borderId="20" xfId="93" applyFont="1" applyAlignment="1">
      <alignment horizontal="center"/>
    </xf>
    <xf numFmtId="0" fontId="15" fillId="3" borderId="53" xfId="93" applyFont="1" applyFill="1" applyBorder="1" applyAlignment="1">
      <alignment horizontal="center" vertical="center"/>
    </xf>
    <xf numFmtId="0" fontId="44" fillId="0" borderId="51" xfId="93" applyBorder="1"/>
    <xf numFmtId="0" fontId="31" fillId="0" borderId="20" xfId="93" applyFont="1" applyAlignment="1">
      <alignment vertical="center" wrapText="1"/>
    </xf>
    <xf numFmtId="0" fontId="28" fillId="32" borderId="117" xfId="93" applyFont="1" applyFill="1" applyBorder="1" applyAlignment="1">
      <alignment horizontal="center" vertical="center" wrapText="1"/>
    </xf>
    <xf numFmtId="0" fontId="28" fillId="32" borderId="4" xfId="93" applyFont="1" applyFill="1" applyBorder="1" applyAlignment="1">
      <alignment horizontal="center" vertical="center" wrapText="1"/>
    </xf>
    <xf numFmtId="0" fontId="29" fillId="0" borderId="122" xfId="93" applyFont="1" applyBorder="1" applyAlignment="1">
      <alignment horizontal="center" vertical="center" wrapText="1"/>
    </xf>
    <xf numFmtId="0" fontId="29" fillId="0" borderId="20" xfId="93" applyFont="1" applyAlignment="1">
      <alignment horizontal="center" vertical="center" wrapText="1"/>
    </xf>
    <xf numFmtId="0" fontId="31" fillId="0" borderId="20" xfId="93" applyFont="1" applyAlignment="1">
      <alignment horizontal="right" vertical="center" wrapText="1"/>
    </xf>
    <xf numFmtId="0" fontId="31" fillId="0" borderId="20" xfId="93" applyFont="1" applyAlignment="1">
      <alignment horizontal="right" vertical="top" wrapText="1"/>
    </xf>
    <xf numFmtId="0" fontId="49" fillId="0" borderId="20" xfId="93" applyFont="1" applyAlignment="1">
      <alignment vertical="center" wrapText="1"/>
    </xf>
    <xf numFmtId="0" fontId="29" fillId="0" borderId="20" xfId="93" applyFont="1" applyAlignment="1" applyProtection="1">
      <alignment horizontal="center" vertical="center" wrapText="1"/>
      <protection locked="0"/>
    </xf>
    <xf numFmtId="0" fontId="53" fillId="0" borderId="44" xfId="93" applyFont="1" applyBorder="1" applyAlignment="1">
      <alignment horizontal="center" vertical="center" wrapText="1"/>
    </xf>
    <xf numFmtId="0" fontId="35" fillId="35" borderId="30" xfId="93" applyFont="1" applyFill="1" applyBorder="1" applyAlignment="1">
      <alignment horizontal="center" vertical="center" wrapText="1"/>
    </xf>
    <xf numFmtId="0" fontId="35" fillId="35" borderId="32" xfId="93" applyFont="1" applyFill="1" applyBorder="1" applyAlignment="1">
      <alignment horizontal="center" vertical="center" wrapText="1"/>
    </xf>
    <xf numFmtId="0" fontId="44" fillId="0" borderId="27" xfId="93" applyBorder="1"/>
    <xf numFmtId="0" fontId="44" fillId="34" borderId="131" xfId="93" applyFill="1" applyBorder="1"/>
    <xf numFmtId="0" fontId="44" fillId="0" borderId="131" xfId="93" applyBorder="1"/>
    <xf numFmtId="0" fontId="54" fillId="0" borderId="20" xfId="93" applyFont="1"/>
    <xf numFmtId="0" fontId="28" fillId="32" borderId="133" xfId="93" applyFont="1" applyFill="1" applyBorder="1" applyAlignment="1">
      <alignment horizontal="center" vertical="center" wrapText="1"/>
    </xf>
    <xf numFmtId="0" fontId="28" fillId="32" borderId="134" xfId="93" applyFont="1" applyFill="1" applyBorder="1" applyAlignment="1">
      <alignment horizontal="center" vertical="center" wrapText="1"/>
    </xf>
    <xf numFmtId="0" fontId="44" fillId="0" borderId="136" xfId="93" applyBorder="1" applyAlignment="1">
      <alignment horizontal="center" vertical="center"/>
    </xf>
    <xf numFmtId="0" fontId="44" fillId="0" borderId="137" xfId="93" applyBorder="1" applyAlignment="1">
      <alignment horizontal="center" vertical="center"/>
    </xf>
    <xf numFmtId="0" fontId="44" fillId="0" borderId="140" xfId="93" applyBorder="1" applyAlignment="1">
      <alignment horizontal="center" vertical="center"/>
    </xf>
    <xf numFmtId="0" fontId="44" fillId="0" borderId="139" xfId="93" applyBorder="1" applyAlignment="1">
      <alignment horizontal="center" vertical="center"/>
    </xf>
    <xf numFmtId="0" fontId="8" fillId="0" borderId="20" xfId="0" applyFont="1" applyBorder="1" applyAlignment="1">
      <alignment horizontal="right" vertical="center"/>
    </xf>
    <xf numFmtId="0" fontId="4" fillId="0" borderId="20" xfId="0" applyFont="1" applyFill="1" applyBorder="1"/>
    <xf numFmtId="0" fontId="17" fillId="0" borderId="141" xfId="0" applyFont="1" applyFill="1" applyBorder="1" applyAlignment="1"/>
    <xf numFmtId="0" fontId="44" fillId="0" borderId="20" xfId="93" applyFont="1" applyAlignment="1" applyProtection="1">
      <alignment horizontal="center" vertical="top"/>
    </xf>
    <xf numFmtId="0" fontId="44" fillId="0" borderId="20" xfId="93" applyFont="1" applyAlignment="1" applyProtection="1">
      <alignment vertical="center"/>
    </xf>
    <xf numFmtId="0" fontId="44" fillId="0" borderId="20" xfId="93" applyFont="1" applyAlignment="1" applyProtection="1"/>
    <xf numFmtId="0" fontId="83" fillId="0" borderId="123" xfId="93" applyFont="1" applyBorder="1" applyAlignment="1" applyProtection="1">
      <alignment vertical="center"/>
      <protection locked="0"/>
    </xf>
    <xf numFmtId="0" fontId="44" fillId="0" borderId="29" xfId="93" applyFont="1" applyBorder="1" applyAlignment="1" applyProtection="1">
      <alignment horizontal="left" vertical="top" wrapText="1"/>
      <protection locked="0"/>
    </xf>
    <xf numFmtId="0" fontId="44" fillId="0" borderId="20" xfId="93" applyFont="1" applyBorder="1" applyAlignment="1" applyProtection="1">
      <alignment horizontal="left" vertical="top" wrapText="1"/>
      <protection locked="0"/>
    </xf>
    <xf numFmtId="0" fontId="71" fillId="0" borderId="20" xfId="93" applyFont="1" applyAlignment="1" applyProtection="1">
      <alignment horizontal="left" vertical="top" wrapText="1"/>
    </xf>
    <xf numFmtId="0" fontId="90" fillId="0" borderId="20" xfId="93" applyFont="1"/>
    <xf numFmtId="0" fontId="44" fillId="43" borderId="92" xfId="93" applyFill="1" applyBorder="1" applyAlignment="1" applyProtection="1">
      <alignment horizontal="center" vertical="center"/>
      <protection locked="0"/>
    </xf>
    <xf numFmtId="0" fontId="44" fillId="43" borderId="123" xfId="93" applyFill="1" applyBorder="1" applyProtection="1">
      <protection locked="0"/>
    </xf>
    <xf numFmtId="0" fontId="44" fillId="43" borderId="35" xfId="93" applyFill="1" applyBorder="1" applyProtection="1">
      <protection locked="0"/>
    </xf>
    <xf numFmtId="0" fontId="91" fillId="43" borderId="123" xfId="93" applyFont="1" applyFill="1" applyBorder="1" applyAlignment="1" applyProtection="1">
      <alignment horizontal="left" vertical="center" wrapText="1"/>
      <protection locked="0"/>
    </xf>
    <xf numFmtId="0" fontId="89" fillId="0" borderId="147" xfId="93" applyFont="1" applyBorder="1" applyAlignment="1" applyProtection="1">
      <alignment horizontal="center" vertical="center" wrapText="1"/>
    </xf>
    <xf numFmtId="0" fontId="89" fillId="43" borderId="147" xfId="93" applyFont="1" applyFill="1" applyBorder="1" applyAlignment="1" applyProtection="1">
      <alignment horizontal="center" vertical="center" wrapText="1"/>
      <protection locked="0"/>
    </xf>
    <xf numFmtId="0" fontId="89" fillId="43" borderId="147" xfId="93" applyFont="1" applyFill="1" applyBorder="1" applyAlignment="1" applyProtection="1">
      <alignment horizontal="center" vertical="center"/>
      <protection locked="0"/>
    </xf>
    <xf numFmtId="0" fontId="85" fillId="31" borderId="20" xfId="93" applyFont="1" applyFill="1" applyBorder="1" applyAlignment="1" applyProtection="1">
      <alignment vertical="center" wrapText="1"/>
      <protection locked="0"/>
    </xf>
    <xf numFmtId="0" fontId="44" fillId="31" borderId="20" xfId="93" applyFont="1" applyFill="1" applyBorder="1" applyAlignment="1" applyProtection="1">
      <alignment vertical="center" wrapText="1"/>
      <protection locked="0"/>
    </xf>
    <xf numFmtId="0" fontId="44" fillId="0" borderId="155" xfId="93" applyFont="1" applyBorder="1" applyAlignment="1" applyProtection="1">
      <alignment horizontal="center" vertical="center" wrapText="1"/>
      <protection locked="0"/>
    </xf>
    <xf numFmtId="0" fontId="44" fillId="44" borderId="35" xfId="93" applyFill="1" applyBorder="1" applyProtection="1">
      <protection locked="0"/>
    </xf>
    <xf numFmtId="0" fontId="92" fillId="0" borderId="15" xfId="0" applyFont="1" applyFill="1" applyBorder="1" applyAlignment="1">
      <alignment horizontal="left" vertical="center"/>
    </xf>
    <xf numFmtId="0" fontId="93" fillId="0" borderId="15" xfId="0" applyFont="1" applyBorder="1" applyAlignment="1">
      <alignment horizontal="left" vertical="center"/>
    </xf>
    <xf numFmtId="0" fontId="94" fillId="0" borderId="15" xfId="0" applyFont="1" applyFill="1" applyBorder="1" applyAlignment="1">
      <alignment horizontal="left" vertical="center"/>
    </xf>
    <xf numFmtId="164" fontId="95" fillId="0" borderId="4" xfId="0" applyNumberFormat="1" applyFont="1" applyBorder="1" applyAlignment="1" applyProtection="1">
      <alignment horizontal="center"/>
      <protection locked="0"/>
    </xf>
    <xf numFmtId="0" fontId="45" fillId="9" borderId="20" xfId="0" applyFont="1" applyFill="1" applyBorder="1" applyAlignment="1" applyProtection="1"/>
    <xf numFmtId="0" fontId="0" fillId="43" borderId="92" xfId="93" applyFont="1" applyFill="1" applyBorder="1" applyAlignment="1" applyProtection="1">
      <alignment horizontal="center" vertical="center"/>
      <protection locked="0"/>
    </xf>
    <xf numFmtId="0" fontId="0" fillId="44" borderId="35" xfId="93" applyFont="1" applyFill="1" applyBorder="1" applyProtection="1">
      <protection locked="0"/>
    </xf>
    <xf numFmtId="0" fontId="0" fillId="43" borderId="35" xfId="93" applyFont="1" applyFill="1" applyBorder="1" applyProtection="1">
      <protection locked="0"/>
    </xf>
    <xf numFmtId="0" fontId="9" fillId="2" borderId="20" xfId="0" applyFont="1" applyFill="1" applyBorder="1" applyProtection="1"/>
    <xf numFmtId="0" fontId="33" fillId="24" borderId="161" xfId="0" applyFont="1" applyFill="1" applyBorder="1" applyAlignment="1" applyProtection="1">
      <alignment horizontal="center" vertical="center" wrapText="1"/>
    </xf>
    <xf numFmtId="0" fontId="33" fillId="24" borderId="162" xfId="0" applyFont="1" applyFill="1" applyBorder="1" applyAlignment="1" applyProtection="1">
      <alignment horizontal="center" vertical="center" wrapText="1"/>
    </xf>
    <xf numFmtId="0" fontId="0" fillId="20" borderId="135" xfId="0" applyFont="1" applyFill="1" applyBorder="1" applyAlignment="1" applyProtection="1">
      <alignment horizontal="center" vertical="center"/>
      <protection locked="0"/>
    </xf>
    <xf numFmtId="0" fontId="0" fillId="20" borderId="137" xfId="0" applyFont="1" applyFill="1" applyBorder="1" applyAlignment="1" applyProtection="1">
      <alignment horizontal="center" vertical="center"/>
      <protection locked="0"/>
    </xf>
    <xf numFmtId="0" fontId="9" fillId="2" borderId="135" xfId="0" applyFont="1" applyFill="1" applyBorder="1" applyAlignment="1" applyProtection="1">
      <alignment horizontal="center" vertical="center"/>
      <protection locked="0"/>
    </xf>
    <xf numFmtId="0" fontId="9" fillId="2" borderId="137" xfId="0" applyFont="1" applyFill="1" applyBorder="1" applyAlignment="1" applyProtection="1">
      <alignment horizontal="center" vertical="center"/>
      <protection locked="0"/>
    </xf>
    <xf numFmtId="0" fontId="26" fillId="20" borderId="135" xfId="0" applyFont="1" applyFill="1" applyBorder="1" applyAlignment="1" applyProtection="1">
      <alignment horizontal="center" vertical="center" wrapText="1"/>
      <protection locked="0"/>
    </xf>
    <xf numFmtId="0" fontId="26" fillId="20" borderId="137" xfId="0" applyFont="1" applyFill="1" applyBorder="1" applyAlignment="1" applyProtection="1">
      <alignment horizontal="center" vertical="center" wrapText="1"/>
      <protection locked="0"/>
    </xf>
    <xf numFmtId="0" fontId="28" fillId="20" borderId="135" xfId="0" applyFont="1" applyFill="1" applyBorder="1" applyAlignment="1" applyProtection="1">
      <alignment horizontal="center" vertical="center" wrapText="1"/>
      <protection locked="0"/>
    </xf>
    <xf numFmtId="0" fontId="28" fillId="20" borderId="137" xfId="0" applyFont="1" applyFill="1" applyBorder="1" applyAlignment="1" applyProtection="1">
      <alignment horizontal="center" vertical="center" wrapText="1"/>
      <protection locked="0"/>
    </xf>
    <xf numFmtId="0" fontId="29" fillId="20" borderId="135" xfId="0" applyFont="1" applyFill="1" applyBorder="1" applyAlignment="1" applyProtection="1">
      <alignment horizontal="center" vertical="center" wrapText="1"/>
      <protection locked="0"/>
    </xf>
    <xf numFmtId="0" fontId="29" fillId="20" borderId="137" xfId="0" applyFont="1" applyFill="1" applyBorder="1" applyAlignment="1" applyProtection="1">
      <alignment horizontal="center" vertical="center" wrapText="1"/>
      <protection locked="0"/>
    </xf>
    <xf numFmtId="0" fontId="96" fillId="0" borderId="163" xfId="0" applyFont="1" applyFill="1" applyBorder="1" applyAlignment="1">
      <alignment horizontal="center" vertical="center"/>
    </xf>
    <xf numFmtId="0" fontId="98" fillId="34" borderId="164" xfId="0" applyFont="1" applyFill="1" applyBorder="1" applyAlignment="1">
      <alignment horizontal="center" vertical="center" wrapText="1"/>
    </xf>
    <xf numFmtId="0" fontId="98" fillId="34" borderId="165" xfId="0" applyFont="1" applyFill="1" applyBorder="1" applyAlignment="1">
      <alignment horizontal="center" vertical="center" wrapText="1"/>
    </xf>
    <xf numFmtId="0" fontId="99" fillId="0" borderId="166" xfId="0" applyFont="1" applyBorder="1" applyAlignment="1">
      <alignment horizontal="center" vertical="center" wrapText="1"/>
    </xf>
    <xf numFmtId="0" fontId="28" fillId="32" borderId="4" xfId="93" applyFont="1" applyFill="1" applyBorder="1" applyAlignment="1" applyProtection="1">
      <alignment horizontal="center" vertical="center" wrapText="1"/>
    </xf>
    <xf numFmtId="0" fontId="29" fillId="0" borderId="122" xfId="93" applyFont="1" applyBorder="1" applyAlignment="1" applyProtection="1">
      <alignment horizontal="center" vertical="center" wrapText="1"/>
    </xf>
    <xf numFmtId="0" fontId="29" fillId="0" borderId="167" xfId="93" applyFont="1" applyBorder="1" applyAlignment="1">
      <alignment horizontal="center" vertical="center" wrapText="1"/>
    </xf>
    <xf numFmtId="0" fontId="28" fillId="10" borderId="43" xfId="0" applyFont="1" applyFill="1" applyBorder="1" applyAlignment="1" applyProtection="1">
      <alignment vertical="center" wrapText="1"/>
    </xf>
    <xf numFmtId="0" fontId="28" fillId="11" borderId="42" xfId="0" applyFont="1" applyFill="1" applyBorder="1" applyAlignment="1">
      <alignment horizontal="center" vertical="center" wrapText="1"/>
    </xf>
    <xf numFmtId="0" fontId="100" fillId="10" borderId="43" xfId="0" applyFont="1" applyFill="1" applyBorder="1" applyAlignment="1">
      <alignment vertical="center" wrapText="1"/>
    </xf>
    <xf numFmtId="0" fontId="100" fillId="13" borderId="42" xfId="0" applyFont="1" applyFill="1" applyBorder="1" applyAlignment="1">
      <alignment horizontal="center" vertical="center" wrapText="1"/>
    </xf>
    <xf numFmtId="0" fontId="101" fillId="31" borderId="20" xfId="93" applyFont="1" applyFill="1" applyAlignment="1" applyProtection="1">
      <alignment horizontal="right" vertical="center"/>
    </xf>
    <xf numFmtId="0" fontId="103" fillId="0" borderId="20" xfId="93" applyFont="1" applyAlignment="1" applyProtection="1">
      <alignment horizontal="center" vertical="center" wrapText="1"/>
    </xf>
    <xf numFmtId="0" fontId="44" fillId="0" borderId="20" xfId="93" applyFont="1" applyAlignment="1" applyProtection="1">
      <alignment horizontal="center"/>
    </xf>
    <xf numFmtId="0" fontId="44" fillId="0" borderId="20" xfId="93" applyAlignment="1"/>
    <xf numFmtId="0" fontId="44" fillId="42" borderId="92" xfId="93" applyFill="1" applyBorder="1" applyAlignment="1" applyProtection="1">
      <alignment horizontal="center" vertical="center"/>
      <protection locked="0"/>
    </xf>
    <xf numFmtId="0" fontId="0" fillId="42" borderId="92" xfId="93" applyFont="1" applyFill="1" applyBorder="1" applyAlignment="1" applyProtection="1">
      <alignment horizontal="center" vertical="center"/>
      <protection locked="0"/>
    </xf>
    <xf numFmtId="0" fontId="27" fillId="32" borderId="4" xfId="93" applyFont="1" applyFill="1" applyBorder="1" applyAlignment="1" applyProtection="1">
      <alignment horizontal="center" vertical="center" wrapText="1"/>
    </xf>
    <xf numFmtId="0" fontId="0" fillId="0" borderId="20" xfId="110" applyFont="1" applyAlignment="1"/>
    <xf numFmtId="0" fontId="105" fillId="0" borderId="20" xfId="110" applyFont="1" applyAlignment="1"/>
    <xf numFmtId="0" fontId="105" fillId="0" borderId="20" xfId="110" applyFont="1" applyAlignment="1">
      <alignment vertical="center"/>
    </xf>
    <xf numFmtId="0" fontId="105" fillId="0" borderId="20" xfId="110" applyFont="1" applyBorder="1" applyAlignment="1">
      <alignment vertical="center"/>
    </xf>
    <xf numFmtId="0" fontId="0" fillId="0" borderId="20" xfId="110" applyFont="1" applyBorder="1" applyAlignment="1">
      <alignment vertical="center"/>
    </xf>
    <xf numFmtId="0" fontId="106" fillId="3" borderId="11" xfId="110" applyFont="1" applyFill="1" applyBorder="1" applyAlignment="1" applyProtection="1">
      <alignment horizontal="center" vertical="center"/>
      <protection locked="0"/>
    </xf>
    <xf numFmtId="0" fontId="105" fillId="0" borderId="175" xfId="110" quotePrefix="1" applyFont="1" applyBorder="1" applyAlignment="1">
      <alignment vertical="center"/>
    </xf>
    <xf numFmtId="0" fontId="105" fillId="47" borderId="176" xfId="110" applyFont="1" applyFill="1" applyBorder="1" applyAlignment="1">
      <alignment horizontal="center" vertical="center"/>
    </xf>
    <xf numFmtId="164" fontId="7" fillId="43" borderId="4" xfId="0" applyNumberFormat="1" applyFont="1" applyFill="1" applyBorder="1" applyAlignment="1" applyProtection="1">
      <alignment horizontal="center"/>
      <protection locked="0"/>
    </xf>
    <xf numFmtId="49" fontId="7" fillId="43" borderId="4" xfId="0" applyNumberFormat="1" applyFont="1" applyFill="1" applyBorder="1" applyAlignment="1" applyProtection="1">
      <alignment horizontal="center"/>
      <protection locked="0"/>
    </xf>
    <xf numFmtId="0" fontId="49" fillId="0" borderId="80" xfId="93" applyFont="1" applyBorder="1" applyAlignment="1">
      <alignment vertical="center" wrapText="1"/>
    </xf>
    <xf numFmtId="0" fontId="0" fillId="0" borderId="20" xfId="0" applyFont="1" applyBorder="1" applyAlignment="1"/>
    <xf numFmtId="0" fontId="1" fillId="0" borderId="20" xfId="112"/>
    <xf numFmtId="0" fontId="110" fillId="0" borderId="20" xfId="112" applyFont="1" applyAlignment="1">
      <alignment horizontal="center" vertical="center"/>
    </xf>
    <xf numFmtId="0" fontId="111" fillId="0" borderId="20" xfId="112" applyFont="1" applyAlignment="1">
      <alignment horizontal="center" vertical="center"/>
    </xf>
    <xf numFmtId="0" fontId="30" fillId="0" borderId="20" xfId="112" applyFont="1" applyAlignment="1">
      <alignment horizontal="right" vertical="center"/>
    </xf>
    <xf numFmtId="0" fontId="118" fillId="19" borderId="200" xfId="112" applyFont="1" applyFill="1" applyBorder="1" applyAlignment="1">
      <alignment horizontal="center" vertical="center" wrapText="1"/>
    </xf>
    <xf numFmtId="0" fontId="118" fillId="19" borderId="201" xfId="112" applyFont="1" applyFill="1" applyBorder="1" applyAlignment="1">
      <alignment horizontal="center" vertical="center" wrapText="1"/>
    </xf>
    <xf numFmtId="0" fontId="121" fillId="0" borderId="205" xfId="112" applyFont="1" applyBorder="1" applyAlignment="1">
      <alignment horizontal="center" vertical="center" wrapText="1"/>
    </xf>
    <xf numFmtId="0" fontId="29" fillId="0" borderId="206" xfId="112" applyFont="1" applyBorder="1" applyAlignment="1" applyProtection="1">
      <alignment horizontal="justify" vertical="center" wrapText="1"/>
      <protection locked="0"/>
    </xf>
    <xf numFmtId="0" fontId="29" fillId="0" borderId="206" xfId="113" applyFont="1" applyBorder="1" applyAlignment="1">
      <alignment horizontal="justify" vertical="center" wrapText="1"/>
    </xf>
    <xf numFmtId="0" fontId="29" fillId="41" borderId="207" xfId="112" applyFont="1" applyFill="1" applyBorder="1" applyAlignment="1" applyProtection="1">
      <alignment horizontal="center" vertical="center" wrapText="1"/>
      <protection locked="0"/>
    </xf>
    <xf numFmtId="0" fontId="29" fillId="0" borderId="200" xfId="113" applyFont="1" applyBorder="1" applyAlignment="1">
      <alignment horizontal="center" vertical="center" wrapText="1"/>
    </xf>
    <xf numFmtId="0" fontId="29" fillId="41" borderId="208" xfId="112" applyFont="1" applyFill="1" applyBorder="1" applyAlignment="1" applyProtection="1">
      <alignment horizontal="center" vertical="center" wrapText="1"/>
      <protection locked="0"/>
    </xf>
    <xf numFmtId="0" fontId="29" fillId="41" borderId="206" xfId="112" applyFont="1" applyFill="1" applyBorder="1" applyAlignment="1" applyProtection="1">
      <alignment horizontal="center" vertical="center" wrapText="1"/>
      <protection locked="0"/>
    </xf>
    <xf numFmtId="0" fontId="29" fillId="41" borderId="209" xfId="112" applyFont="1" applyFill="1" applyBorder="1" applyAlignment="1" applyProtection="1">
      <alignment horizontal="center" vertical="center" wrapText="1"/>
      <protection locked="0"/>
    </xf>
    <xf numFmtId="14" fontId="29" fillId="41" borderId="206" xfId="112" applyNumberFormat="1" applyFont="1" applyFill="1" applyBorder="1" applyAlignment="1" applyProtection="1">
      <alignment horizontal="justify" vertical="center" wrapText="1"/>
      <protection locked="0"/>
    </xf>
    <xf numFmtId="0" fontId="121" fillId="23" borderId="205" xfId="112" applyFont="1" applyFill="1" applyBorder="1" applyAlignment="1">
      <alignment horizontal="center" vertical="center" wrapText="1"/>
    </xf>
    <xf numFmtId="0" fontId="29" fillId="23" borderId="206" xfId="112" applyFont="1" applyFill="1" applyBorder="1" applyAlignment="1" applyProtection="1">
      <alignment horizontal="justify" vertical="center" wrapText="1"/>
      <protection locked="0"/>
    </xf>
    <xf numFmtId="0" fontId="29" fillId="42" borderId="207" xfId="112" applyFont="1" applyFill="1" applyBorder="1" applyAlignment="1" applyProtection="1">
      <alignment horizontal="center" vertical="center" wrapText="1"/>
      <protection locked="0"/>
    </xf>
    <xf numFmtId="0" fontId="29" fillId="42" borderId="208" xfId="112" applyFont="1" applyFill="1" applyBorder="1" applyAlignment="1" applyProtection="1">
      <alignment horizontal="center" vertical="center" wrapText="1"/>
      <protection locked="0"/>
    </xf>
    <xf numFmtId="0" fontId="29" fillId="42" borderId="206" xfId="112" applyFont="1" applyFill="1" applyBorder="1" applyAlignment="1" applyProtection="1">
      <alignment horizontal="center" vertical="center" wrapText="1"/>
      <protection locked="0"/>
    </xf>
    <xf numFmtId="0" fontId="29" fillId="42" borderId="209" xfId="112" applyFont="1" applyFill="1" applyBorder="1" applyAlignment="1" applyProtection="1">
      <alignment horizontal="center" vertical="center" wrapText="1"/>
      <protection locked="0"/>
    </xf>
    <xf numFmtId="14" fontId="29" fillId="42" borderId="206" xfId="112" applyNumberFormat="1" applyFont="1" applyFill="1" applyBorder="1" applyAlignment="1" applyProtection="1">
      <alignment horizontal="justify" vertical="center" wrapText="1"/>
      <protection locked="0"/>
    </xf>
    <xf numFmtId="0" fontId="29" fillId="41" borderId="210" xfId="112" applyFont="1" applyFill="1" applyBorder="1" applyAlignment="1" applyProtection="1">
      <alignment horizontal="center" vertical="center" wrapText="1"/>
      <protection locked="0"/>
    </xf>
    <xf numFmtId="0" fontId="29" fillId="41" borderId="211" xfId="112" applyFont="1" applyFill="1" applyBorder="1" applyAlignment="1" applyProtection="1">
      <alignment horizontal="center" vertical="center" wrapText="1"/>
      <protection locked="0"/>
    </xf>
    <xf numFmtId="0" fontId="29" fillId="41" borderId="212" xfId="112" applyFont="1" applyFill="1" applyBorder="1" applyAlignment="1" applyProtection="1">
      <alignment horizontal="center" vertical="center" wrapText="1"/>
      <protection locked="0"/>
    </xf>
    <xf numFmtId="0" fontId="29" fillId="41" borderId="213" xfId="112" applyFont="1" applyFill="1" applyBorder="1" applyAlignment="1" applyProtection="1">
      <alignment horizontal="center" vertical="center" wrapText="1"/>
      <protection locked="0"/>
    </xf>
    <xf numFmtId="0" fontId="29" fillId="41" borderId="214" xfId="112" applyFont="1" applyFill="1" applyBorder="1" applyAlignment="1" applyProtection="1">
      <alignment horizontal="center" vertical="center" wrapText="1"/>
      <protection locked="0"/>
    </xf>
    <xf numFmtId="14" fontId="29" fillId="41" borderId="212" xfId="112" applyNumberFormat="1" applyFont="1" applyFill="1" applyBorder="1" applyAlignment="1" applyProtection="1">
      <alignment horizontal="justify" vertical="center" wrapText="1"/>
      <protection locked="0"/>
    </xf>
    <xf numFmtId="0" fontId="29" fillId="42" borderId="210" xfId="112" applyFont="1" applyFill="1" applyBorder="1" applyAlignment="1" applyProtection="1">
      <alignment horizontal="center" vertical="center" wrapText="1"/>
      <protection locked="0"/>
    </xf>
    <xf numFmtId="0" fontId="29" fillId="42" borderId="215" xfId="112" applyFont="1" applyFill="1" applyBorder="1" applyAlignment="1" applyProtection="1">
      <alignment horizontal="center" vertical="center" wrapText="1"/>
      <protection locked="0"/>
    </xf>
    <xf numFmtId="0" fontId="29" fillId="41" borderId="215" xfId="112" applyFont="1" applyFill="1" applyBorder="1" applyAlignment="1" applyProtection="1">
      <alignment horizontal="center" vertical="center" wrapText="1"/>
      <protection locked="0"/>
    </xf>
    <xf numFmtId="0" fontId="29" fillId="0" borderId="212" xfId="112" applyFont="1" applyBorder="1" applyAlignment="1" applyProtection="1">
      <alignment horizontal="justify" vertical="center" wrapText="1"/>
      <protection locked="0"/>
    </xf>
    <xf numFmtId="0" fontId="29" fillId="41" borderId="216" xfId="112" applyFont="1" applyFill="1" applyBorder="1" applyAlignment="1" applyProtection="1">
      <alignment horizontal="center" vertical="center" wrapText="1"/>
      <protection locked="0"/>
    </xf>
    <xf numFmtId="0" fontId="0" fillId="0" borderId="20" xfId="110" quotePrefix="1" applyFont="1" applyAlignment="1">
      <alignment horizontal="right" vertical="center"/>
    </xf>
    <xf numFmtId="0" fontId="128" fillId="0" borderId="20" xfId="111" applyFont="1" applyAlignment="1"/>
    <xf numFmtId="0" fontId="130" fillId="24" borderId="48" xfId="0" applyFont="1" applyFill="1" applyBorder="1" applyAlignment="1" applyProtection="1">
      <alignment horizontal="center" vertical="center" wrapText="1"/>
    </xf>
    <xf numFmtId="0" fontId="26" fillId="11" borderId="50" xfId="0" applyFont="1" applyFill="1" applyBorder="1" applyAlignment="1" applyProtection="1">
      <alignment horizontal="center" vertical="center" wrapText="1"/>
    </xf>
    <xf numFmtId="0" fontId="131" fillId="0" borderId="0" xfId="0" applyFont="1" applyAlignment="1">
      <alignment wrapText="1"/>
    </xf>
    <xf numFmtId="0" fontId="105" fillId="0" borderId="0" xfId="0" applyFont="1" applyAlignment="1"/>
    <xf numFmtId="0" fontId="62" fillId="35" borderId="30" xfId="93" applyFont="1" applyFill="1" applyBorder="1" applyAlignment="1">
      <alignment horizontal="center" vertical="center" wrapText="1"/>
    </xf>
    <xf numFmtId="0" fontId="62" fillId="35" borderId="32" xfId="93" applyFont="1" applyFill="1" applyBorder="1" applyAlignment="1">
      <alignment horizontal="center" vertical="center" wrapText="1"/>
    </xf>
    <xf numFmtId="0" fontId="134" fillId="0" borderId="123" xfId="93" applyFont="1" applyBorder="1" applyAlignment="1" applyProtection="1">
      <alignment horizontal="center" wrapText="1"/>
    </xf>
    <xf numFmtId="0" fontId="44" fillId="50" borderId="20" xfId="93" applyFill="1"/>
    <xf numFmtId="0" fontId="49" fillId="50" borderId="20" xfId="93" applyFont="1" applyFill="1" applyAlignment="1">
      <alignment vertical="center" wrapText="1"/>
    </xf>
    <xf numFmtId="0" fontId="47" fillId="50" borderId="20" xfId="38" applyFont="1" applyFill="1"/>
    <xf numFmtId="0" fontId="47" fillId="50" borderId="20" xfId="38" applyFont="1" applyFill="1" applyAlignment="1">
      <alignment horizontal="center" vertical="center"/>
    </xf>
    <xf numFmtId="0" fontId="2" fillId="50" borderId="20" xfId="38" applyFill="1"/>
    <xf numFmtId="0" fontId="44" fillId="50" borderId="20" xfId="93" applyFill="1" applyAlignment="1"/>
    <xf numFmtId="0" fontId="65" fillId="50" borderId="20" xfId="93" applyFont="1" applyFill="1" applyAlignment="1">
      <alignment horizontal="right" vertical="center" wrapText="1"/>
    </xf>
    <xf numFmtId="0" fontId="2" fillId="50" borderId="20" xfId="38" applyFill="1" applyAlignment="1">
      <alignment horizontal="center" vertical="center"/>
    </xf>
    <xf numFmtId="0" fontId="66" fillId="50" borderId="20" xfId="38" applyFont="1" applyFill="1" applyAlignment="1">
      <alignment horizontal="center" vertical="center"/>
    </xf>
    <xf numFmtId="0" fontId="72" fillId="50" borderId="20" xfId="93" applyFont="1" applyFill="1" applyAlignment="1">
      <alignment horizontal="left" vertical="center"/>
    </xf>
    <xf numFmtId="14" fontId="44" fillId="50" borderId="20" xfId="93" applyNumberFormat="1" applyFill="1" applyBorder="1" applyAlignment="1" applyProtection="1">
      <alignment horizontal="center" vertical="center"/>
      <protection locked="0"/>
    </xf>
    <xf numFmtId="0" fontId="74" fillId="50" borderId="20" xfId="93" applyFont="1" applyFill="1" applyAlignment="1">
      <alignment horizontal="center" vertical="center"/>
    </xf>
    <xf numFmtId="0" fontId="54" fillId="50" borderId="20" xfId="93" applyFont="1" applyFill="1"/>
    <xf numFmtId="0" fontId="75" fillId="50" borderId="20" xfId="93" applyFont="1" applyFill="1" applyAlignment="1">
      <alignment horizontal="center"/>
    </xf>
    <xf numFmtId="0" fontId="76" fillId="50" borderId="20" xfId="93" applyFont="1" applyFill="1" applyAlignment="1">
      <alignment vertical="center" wrapText="1"/>
    </xf>
    <xf numFmtId="0" fontId="77" fillId="50" borderId="20" xfId="93" applyFont="1" applyFill="1" applyAlignment="1">
      <alignment horizontal="center"/>
    </xf>
    <xf numFmtId="0" fontId="79" fillId="0" borderId="20" xfId="93" applyFont="1" applyAlignment="1" applyProtection="1"/>
    <xf numFmtId="0" fontId="137" fillId="0" borderId="20" xfId="93" applyFont="1"/>
    <xf numFmtId="0" fontId="0" fillId="0" borderId="20" xfId="0" applyFont="1" applyBorder="1" applyAlignment="1"/>
    <xf numFmtId="0" fontId="27" fillId="32" borderId="4" xfId="93" applyFont="1" applyFill="1" applyBorder="1" applyAlignment="1" applyProtection="1">
      <alignment horizontal="center" vertical="center" wrapText="1"/>
    </xf>
    <xf numFmtId="0" fontId="91" fillId="43" borderId="123" xfId="93" applyFont="1" applyFill="1" applyBorder="1" applyAlignment="1" applyProtection="1">
      <alignment horizontal="left" vertical="center" wrapText="1"/>
      <protection locked="0"/>
    </xf>
    <xf numFmtId="0" fontId="89" fillId="0" borderId="147" xfId="93" applyFont="1" applyBorder="1" applyAlignment="1" applyProtection="1">
      <alignment horizontal="center" vertical="center" wrapText="1"/>
    </xf>
    <xf numFmtId="0" fontId="91" fillId="43" borderId="123" xfId="93" applyFont="1" applyFill="1" applyBorder="1" applyAlignment="1" applyProtection="1">
      <alignment horizontal="left" vertical="center" wrapText="1"/>
      <protection locked="0"/>
    </xf>
    <xf numFmtId="0" fontId="89" fillId="0" borderId="147" xfId="93" applyFont="1" applyBorder="1" applyAlignment="1" applyProtection="1">
      <alignment horizontal="center" vertical="center" wrapText="1"/>
    </xf>
    <xf numFmtId="0" fontId="27" fillId="32" borderId="4" xfId="93" applyFont="1" applyFill="1" applyBorder="1" applyAlignment="1" applyProtection="1">
      <alignment horizontal="center" vertical="center" wrapText="1"/>
    </xf>
    <xf numFmtId="0" fontId="0" fillId="0" borderId="20" xfId="0" applyFont="1" applyBorder="1" applyAlignment="1"/>
    <xf numFmtId="0" fontId="104" fillId="0" borderId="20" xfId="110" applyFont="1" applyAlignment="1">
      <alignment horizontal="center" vertical="center"/>
    </xf>
    <xf numFmtId="0" fontId="105" fillId="0" borderId="20" xfId="110" applyFont="1" applyAlignment="1">
      <alignment horizontal="left" vertical="top" wrapText="1"/>
    </xf>
    <xf numFmtId="0" fontId="105" fillId="0" borderId="177" xfId="110" quotePrefix="1" applyFont="1" applyBorder="1" applyAlignment="1">
      <alignment vertical="center"/>
    </xf>
    <xf numFmtId="0" fontId="105" fillId="0" borderId="20" xfId="110" applyFont="1" applyBorder="1" applyAlignment="1">
      <alignment vertical="center"/>
    </xf>
    <xf numFmtId="0" fontId="31" fillId="0" borderId="20" xfId="110" applyFont="1" applyAlignment="1">
      <alignment horizontal="left" vertical="top" wrapText="1"/>
    </xf>
    <xf numFmtId="0" fontId="52" fillId="0" borderId="0" xfId="0" applyFont="1" applyAlignment="1">
      <alignment horizontal="left" wrapText="1"/>
    </xf>
    <xf numFmtId="0" fontId="131" fillId="0" borderId="0" xfId="0" applyFont="1" applyAlignment="1">
      <alignment horizontal="left" wrapText="1"/>
    </xf>
    <xf numFmtId="0" fontId="136" fillId="2" borderId="39" xfId="0" applyFont="1" applyFill="1" applyBorder="1" applyAlignment="1" applyProtection="1">
      <alignment horizontal="center" vertical="center"/>
    </xf>
    <xf numFmtId="0" fontId="136" fillId="2" borderId="40" xfId="0" applyFont="1" applyFill="1" applyBorder="1" applyAlignment="1" applyProtection="1">
      <alignment horizontal="center" vertical="center"/>
    </xf>
    <xf numFmtId="0" fontId="136" fillId="2" borderId="41" xfId="0" applyFont="1" applyFill="1" applyBorder="1" applyAlignment="1" applyProtection="1">
      <alignment horizontal="center" vertical="center"/>
    </xf>
    <xf numFmtId="0" fontId="37" fillId="18" borderId="39" xfId="0" applyFont="1" applyFill="1" applyBorder="1" applyAlignment="1" applyProtection="1">
      <alignment horizontal="center" vertical="center"/>
    </xf>
    <xf numFmtId="0" fontId="37" fillId="18" borderId="40" xfId="0" applyFont="1" applyFill="1" applyBorder="1" applyAlignment="1" applyProtection="1">
      <alignment horizontal="center" vertical="center"/>
    </xf>
    <xf numFmtId="0" fontId="32" fillId="10" borderId="63" xfId="0" applyFont="1" applyFill="1" applyBorder="1" applyAlignment="1" applyProtection="1">
      <alignment horizontal="center" vertical="center" wrapText="1"/>
    </xf>
    <xf numFmtId="0" fontId="32" fillId="10" borderId="20" xfId="0" applyFont="1" applyFill="1" applyBorder="1" applyAlignment="1" applyProtection="1">
      <alignment horizontal="center" vertical="center" wrapText="1"/>
    </xf>
    <xf numFmtId="0" fontId="26" fillId="10" borderId="42" xfId="0" applyFont="1" applyFill="1" applyBorder="1" applyAlignment="1" applyProtection="1">
      <alignment horizontal="center" vertical="center" wrapText="1"/>
    </xf>
    <xf numFmtId="0" fontId="26" fillId="10" borderId="46" xfId="0" applyFont="1" applyFill="1" applyBorder="1" applyAlignment="1" applyProtection="1">
      <alignment horizontal="center" vertical="center" wrapText="1"/>
    </xf>
    <xf numFmtId="0" fontId="32" fillId="10" borderId="57" xfId="0" applyFont="1" applyFill="1" applyBorder="1" applyAlignment="1" applyProtection="1">
      <alignment horizontal="center" vertical="center" wrapText="1"/>
    </xf>
    <xf numFmtId="0" fontId="32" fillId="10" borderId="58" xfId="0" applyFont="1" applyFill="1" applyBorder="1" applyAlignment="1" applyProtection="1">
      <alignment horizontal="center" vertical="center" wrapText="1"/>
    </xf>
    <xf numFmtId="0" fontId="32" fillId="10" borderId="66" xfId="0" applyFont="1" applyFill="1" applyBorder="1" applyAlignment="1" applyProtection="1">
      <alignment horizontal="center" vertical="center"/>
    </xf>
    <xf numFmtId="0" fontId="32" fillId="10" borderId="67" xfId="0" applyFont="1" applyFill="1" applyBorder="1" applyAlignment="1" applyProtection="1">
      <alignment horizontal="center" vertical="center"/>
    </xf>
    <xf numFmtId="0" fontId="26" fillId="10" borderId="47" xfId="0" applyFont="1" applyFill="1" applyBorder="1" applyAlignment="1" applyProtection="1">
      <alignment horizontal="center" vertical="center" wrapText="1"/>
    </xf>
    <xf numFmtId="0" fontId="26" fillId="11" borderId="43" xfId="0" applyFont="1" applyFill="1" applyBorder="1" applyAlignment="1" applyProtection="1">
      <alignment horizontal="center" vertical="center"/>
    </xf>
    <xf numFmtId="0" fontId="26" fillId="11" borderId="160" xfId="0" applyFont="1" applyFill="1" applyBorder="1" applyAlignment="1" applyProtection="1">
      <alignment horizontal="center" vertical="center"/>
    </xf>
    <xf numFmtId="0" fontId="7" fillId="0" borderId="118" xfId="0" applyNumberFormat="1" applyFont="1" applyBorder="1" applyAlignment="1" applyProtection="1">
      <alignment horizontal="center"/>
      <protection locked="0"/>
    </xf>
    <xf numFmtId="0" fontId="7" fillId="0" borderId="119" xfId="0" applyNumberFormat="1" applyFont="1" applyBorder="1" applyAlignment="1" applyProtection="1">
      <alignment horizontal="center"/>
      <protection locked="0"/>
    </xf>
    <xf numFmtId="0" fontId="7" fillId="0" borderId="120" xfId="0" applyNumberFormat="1" applyFont="1" applyBorder="1" applyAlignment="1" applyProtection="1">
      <alignment horizontal="center"/>
      <protection locked="0"/>
    </xf>
    <xf numFmtId="0" fontId="19" fillId="2" borderId="19" xfId="0" applyFont="1" applyFill="1" applyBorder="1" applyAlignment="1">
      <alignment horizontal="left" vertical="center" wrapText="1"/>
    </xf>
    <xf numFmtId="0" fontId="5" fillId="0" borderId="20" xfId="0" applyFont="1" applyBorder="1"/>
    <xf numFmtId="0" fontId="5" fillId="0" borderId="21" xfId="0" applyFont="1" applyBorder="1"/>
    <xf numFmtId="0" fontId="5" fillId="0" borderId="22" xfId="0" applyFont="1" applyBorder="1"/>
    <xf numFmtId="0" fontId="5" fillId="0" borderId="23" xfId="0" applyFont="1" applyBorder="1"/>
    <xf numFmtId="0" fontId="5" fillId="0" borderId="24" xfId="0" applyFont="1" applyBorder="1"/>
    <xf numFmtId="0" fontId="123" fillId="0" borderId="29" xfId="112" applyFont="1" applyBorder="1" applyAlignment="1">
      <alignment horizontal="left" vertical="center"/>
    </xf>
    <xf numFmtId="0" fontId="113" fillId="41" borderId="27" xfId="112" applyFont="1" applyFill="1" applyBorder="1" applyAlignment="1">
      <alignment horizontal="center" vertical="center" wrapText="1"/>
    </xf>
    <xf numFmtId="0" fontId="109" fillId="13" borderId="20" xfId="112" applyFont="1" applyFill="1" applyAlignment="1">
      <alignment horizontal="center" vertical="center"/>
    </xf>
    <xf numFmtId="0" fontId="1" fillId="41" borderId="20" xfId="112" applyFill="1" applyAlignment="1" applyProtection="1">
      <alignment horizontal="left"/>
      <protection locked="0"/>
    </xf>
    <xf numFmtId="0" fontId="109" fillId="31" borderId="20" xfId="112" applyFont="1" applyFill="1" applyAlignment="1">
      <alignment horizontal="center" vertical="center"/>
    </xf>
    <xf numFmtId="0" fontId="1" fillId="31" borderId="20" xfId="112" applyFill="1" applyAlignment="1" applyProtection="1">
      <alignment horizontal="left"/>
      <protection locked="0"/>
    </xf>
    <xf numFmtId="0" fontId="1" fillId="41" borderId="20" xfId="112" applyFill="1" applyAlignment="1" applyProtection="1">
      <alignment horizontal="center"/>
      <protection locked="0"/>
    </xf>
    <xf numFmtId="0" fontId="112" fillId="13" borderId="27" xfId="112" applyFont="1" applyFill="1" applyBorder="1" applyAlignment="1">
      <alignment horizontal="center" vertical="center" wrapText="1"/>
    </xf>
    <xf numFmtId="0" fontId="1" fillId="41" borderId="27" xfId="112" applyFill="1" applyBorder="1" applyAlignment="1" applyProtection="1">
      <alignment horizontal="center"/>
      <protection locked="0"/>
    </xf>
    <xf numFmtId="0" fontId="112" fillId="13" borderId="64" xfId="112" applyFont="1" applyFill="1" applyBorder="1" applyAlignment="1">
      <alignment horizontal="center" vertical="center" wrapText="1"/>
    </xf>
    <xf numFmtId="0" fontId="112" fillId="13" borderId="65" xfId="112" applyFont="1" applyFill="1" applyBorder="1" applyAlignment="1">
      <alignment horizontal="center" vertical="center" wrapText="1"/>
    </xf>
    <xf numFmtId="0" fontId="112" fillId="41" borderId="64" xfId="112" applyFont="1" applyFill="1" applyBorder="1" applyAlignment="1" applyProtection="1">
      <alignment horizontal="center" vertical="center" wrapText="1"/>
      <protection locked="0"/>
    </xf>
    <xf numFmtId="0" fontId="112" fillId="41" borderId="65" xfId="112" applyFont="1" applyFill="1" applyBorder="1" applyAlignment="1" applyProtection="1">
      <alignment horizontal="center" vertical="center" wrapText="1"/>
      <protection locked="0"/>
    </xf>
    <xf numFmtId="0" fontId="113" fillId="13" borderId="31" xfId="112" applyFont="1" applyFill="1" applyBorder="1" applyAlignment="1">
      <alignment horizontal="center" vertical="center" wrapText="1"/>
    </xf>
    <xf numFmtId="0" fontId="113" fillId="13" borderId="20" xfId="112" applyFont="1" applyFill="1" applyBorder="1" applyAlignment="1">
      <alignment horizontal="center" vertical="center" wrapText="1"/>
    </xf>
    <xf numFmtId="0" fontId="122" fillId="13" borderId="28" xfId="112" applyFont="1" applyFill="1" applyBorder="1" applyAlignment="1">
      <alignment horizontal="center" vertical="center"/>
    </xf>
    <xf numFmtId="0" fontId="122" fillId="13" borderId="29" xfId="112" applyFont="1" applyFill="1" applyBorder="1" applyAlignment="1">
      <alignment horizontal="center" vertical="center"/>
    </xf>
    <xf numFmtId="0" fontId="122" fillId="13" borderId="30" xfId="112" applyFont="1" applyFill="1" applyBorder="1" applyAlignment="1">
      <alignment horizontal="center" vertical="center"/>
    </xf>
    <xf numFmtId="0" fontId="1" fillId="41" borderId="31" xfId="112" applyFont="1" applyFill="1" applyBorder="1" applyAlignment="1" applyProtection="1">
      <alignment horizontal="left" vertical="top" wrapText="1"/>
      <protection locked="0"/>
    </xf>
    <xf numFmtId="0" fontId="1" fillId="41" borderId="20" xfId="112" applyFill="1" applyBorder="1" applyAlignment="1" applyProtection="1">
      <alignment horizontal="left" vertical="top" wrapText="1"/>
      <protection locked="0"/>
    </xf>
    <xf numFmtId="0" fontId="1" fillId="41" borderId="32" xfId="112" applyFill="1" applyBorder="1" applyAlignment="1" applyProtection="1">
      <alignment horizontal="left" vertical="top" wrapText="1"/>
      <protection locked="0"/>
    </xf>
    <xf numFmtId="0" fontId="1" fillId="41" borderId="31" xfId="112" applyFill="1" applyBorder="1" applyAlignment="1" applyProtection="1">
      <alignment horizontal="left" vertical="top" wrapText="1"/>
      <protection locked="0"/>
    </xf>
    <xf numFmtId="0" fontId="1" fillId="41" borderId="33" xfId="112" applyFill="1" applyBorder="1" applyAlignment="1" applyProtection="1">
      <alignment horizontal="left" vertical="top" wrapText="1"/>
      <protection locked="0"/>
    </xf>
    <xf numFmtId="0" fontId="1" fillId="41" borderId="34" xfId="112" applyFill="1" applyBorder="1" applyAlignment="1" applyProtection="1">
      <alignment horizontal="left" vertical="top" wrapText="1"/>
      <protection locked="0"/>
    </xf>
    <xf numFmtId="0" fontId="1" fillId="41" borderId="35" xfId="112" applyFill="1" applyBorder="1" applyAlignment="1" applyProtection="1">
      <alignment horizontal="left" vertical="top" wrapText="1"/>
      <protection locked="0"/>
    </xf>
    <xf numFmtId="0" fontId="117" fillId="19" borderId="179" xfId="112" applyFont="1" applyFill="1" applyBorder="1" applyAlignment="1">
      <alignment horizontal="center" vertical="center" textRotation="90" wrapText="1"/>
    </xf>
    <xf numFmtId="0" fontId="117" fillId="19" borderId="188" xfId="112" applyFont="1" applyFill="1" applyBorder="1" applyAlignment="1">
      <alignment horizontal="center" vertical="center" textRotation="90" wrapText="1"/>
    </xf>
    <xf numFmtId="0" fontId="117" fillId="19" borderId="198" xfId="112" applyFont="1" applyFill="1" applyBorder="1" applyAlignment="1">
      <alignment horizontal="center" vertical="center" textRotation="90" wrapText="1"/>
    </xf>
    <xf numFmtId="0" fontId="117" fillId="19" borderId="185" xfId="112" applyFont="1" applyFill="1" applyBorder="1" applyAlignment="1">
      <alignment horizontal="center" vertical="center" textRotation="90" wrapText="1"/>
    </xf>
    <xf numFmtId="0" fontId="117" fillId="19" borderId="193" xfId="112" applyFont="1" applyFill="1" applyBorder="1" applyAlignment="1">
      <alignment horizontal="center" vertical="center" textRotation="90" wrapText="1"/>
    </xf>
    <xf numFmtId="0" fontId="117" fillId="19" borderId="203" xfId="112" applyFont="1" applyFill="1" applyBorder="1" applyAlignment="1">
      <alignment horizontal="center" vertical="center" textRotation="90" wrapText="1"/>
    </xf>
    <xf numFmtId="0" fontId="119" fillId="48" borderId="186" xfId="112" applyFont="1" applyFill="1" applyBorder="1" applyAlignment="1">
      <alignment horizontal="center" vertical="center" textRotation="90" wrapText="1"/>
    </xf>
    <xf numFmtId="0" fontId="119" fillId="48" borderId="194" xfId="112" applyFont="1" applyFill="1" applyBorder="1" applyAlignment="1">
      <alignment horizontal="center" vertical="center" textRotation="90" wrapText="1"/>
    </xf>
    <xf numFmtId="0" fontId="119" fillId="48" borderId="204" xfId="112" applyFont="1" applyFill="1" applyBorder="1" applyAlignment="1">
      <alignment horizontal="center" vertical="center" textRotation="90" wrapText="1"/>
    </xf>
    <xf numFmtId="0" fontId="120" fillId="19" borderId="179" xfId="112" applyFont="1" applyFill="1" applyBorder="1" applyAlignment="1">
      <alignment horizontal="center" vertical="center" wrapText="1"/>
    </xf>
    <xf numFmtId="0" fontId="120" fillId="19" borderId="188" xfId="112" applyFont="1" applyFill="1" applyBorder="1" applyAlignment="1">
      <alignment horizontal="center" vertical="center" wrapText="1"/>
    </xf>
    <xf numFmtId="0" fontId="120" fillId="19" borderId="198" xfId="112" applyFont="1" applyFill="1" applyBorder="1" applyAlignment="1">
      <alignment horizontal="center" vertical="center" wrapText="1"/>
    </xf>
    <xf numFmtId="0" fontId="126" fillId="19" borderId="192" xfId="93" applyFont="1" applyFill="1" applyBorder="1" applyAlignment="1" applyProtection="1">
      <alignment horizontal="center" vertical="center" wrapText="1"/>
    </xf>
    <xf numFmtId="0" fontId="126" fillId="19" borderId="196" xfId="93" applyFont="1" applyFill="1" applyBorder="1" applyAlignment="1" applyProtection="1">
      <alignment horizontal="center" vertical="center" wrapText="1"/>
    </xf>
    <xf numFmtId="0" fontId="126" fillId="19" borderId="190" xfId="112" applyFont="1" applyFill="1" applyBorder="1" applyAlignment="1">
      <alignment horizontal="center" vertical="center" wrapText="1"/>
    </xf>
    <xf numFmtId="0" fontId="126" fillId="19" borderId="191" xfId="112" applyFont="1" applyFill="1" applyBorder="1" applyAlignment="1">
      <alignment horizontal="center" vertical="center" wrapText="1"/>
    </xf>
    <xf numFmtId="0" fontId="126" fillId="19" borderId="217" xfId="112" applyFont="1" applyFill="1" applyBorder="1" applyAlignment="1">
      <alignment horizontal="center" vertical="center" wrapText="1"/>
    </xf>
    <xf numFmtId="0" fontId="126" fillId="19" borderId="195" xfId="112" applyFont="1" applyFill="1" applyBorder="1" applyAlignment="1">
      <alignment horizontal="center" vertical="center" wrapText="1"/>
    </xf>
    <xf numFmtId="0" fontId="115" fillId="19" borderId="178" xfId="112" applyFont="1" applyFill="1" applyBorder="1" applyAlignment="1">
      <alignment horizontal="center" vertical="center" wrapText="1"/>
    </xf>
    <xf numFmtId="0" fontId="115" fillId="19" borderId="187" xfId="112" applyFont="1" applyFill="1" applyBorder="1" applyAlignment="1">
      <alignment horizontal="center" vertical="center" wrapText="1"/>
    </xf>
    <xf numFmtId="0" fontId="115" fillId="19" borderId="197" xfId="112" applyFont="1" applyFill="1" applyBorder="1" applyAlignment="1">
      <alignment horizontal="center" vertical="center" wrapText="1"/>
    </xf>
    <xf numFmtId="0" fontId="116" fillId="19" borderId="179" xfId="112" applyFont="1" applyFill="1" applyBorder="1" applyAlignment="1">
      <alignment horizontal="center" vertical="center" textRotation="255" wrapText="1"/>
    </xf>
    <xf numFmtId="0" fontId="116" fillId="19" borderId="188" xfId="112" applyFont="1" applyFill="1" applyBorder="1" applyAlignment="1">
      <alignment horizontal="center" vertical="center" textRotation="255" wrapText="1"/>
    </xf>
    <xf numFmtId="0" fontId="116" fillId="19" borderId="198" xfId="112" applyFont="1" applyFill="1" applyBorder="1" applyAlignment="1">
      <alignment horizontal="center" vertical="center" textRotation="255" wrapText="1"/>
    </xf>
    <xf numFmtId="0" fontId="117" fillId="19" borderId="179" xfId="112" applyFont="1" applyFill="1" applyBorder="1" applyAlignment="1">
      <alignment horizontal="center" vertical="center" wrapText="1"/>
    </xf>
    <xf numFmtId="0" fontId="117" fillId="19" borderId="188" xfId="112" applyFont="1" applyFill="1" applyBorder="1" applyAlignment="1">
      <alignment horizontal="center" vertical="center" wrapText="1"/>
    </xf>
    <xf numFmtId="0" fontId="117" fillId="19" borderId="198" xfId="112" applyFont="1" applyFill="1" applyBorder="1" applyAlignment="1">
      <alignment horizontal="center" vertical="center" wrapText="1"/>
    </xf>
    <xf numFmtId="0" fontId="116" fillId="19" borderId="180" xfId="112" applyFont="1" applyFill="1" applyBorder="1" applyAlignment="1">
      <alignment horizontal="center" vertical="center" textRotation="90" wrapText="1"/>
    </xf>
    <xf numFmtId="0" fontId="116" fillId="19" borderId="189" xfId="112" applyFont="1" applyFill="1" applyBorder="1" applyAlignment="1">
      <alignment horizontal="center" vertical="center" textRotation="90" wrapText="1"/>
    </xf>
    <xf numFmtId="0" fontId="116" fillId="19" borderId="199" xfId="112" applyFont="1" applyFill="1" applyBorder="1" applyAlignment="1">
      <alignment horizontal="center" vertical="center" textRotation="90" wrapText="1"/>
    </xf>
    <xf numFmtId="0" fontId="118" fillId="19" borderId="181" xfId="112" applyFont="1" applyFill="1" applyBorder="1" applyAlignment="1">
      <alignment horizontal="center" vertical="center" wrapText="1"/>
    </xf>
    <xf numFmtId="0" fontId="118" fillId="19" borderId="182" xfId="112" applyFont="1" applyFill="1" applyBorder="1" applyAlignment="1">
      <alignment horizontal="center" vertical="center" wrapText="1"/>
    </xf>
    <xf numFmtId="0" fontId="118" fillId="19" borderId="183" xfId="112" applyFont="1" applyFill="1" applyBorder="1" applyAlignment="1">
      <alignment horizontal="center" vertical="center" wrapText="1"/>
    </xf>
    <xf numFmtId="0" fontId="138" fillId="0" borderId="20" xfId="112" applyFont="1" applyAlignment="1">
      <alignment horizontal="center"/>
    </xf>
    <xf numFmtId="0" fontId="117" fillId="19" borderId="184" xfId="112" applyFont="1" applyFill="1" applyBorder="1" applyAlignment="1">
      <alignment horizontal="center" vertical="center" textRotation="90" wrapText="1"/>
    </xf>
    <xf numFmtId="0" fontId="117" fillId="19" borderId="44" xfId="112" applyFont="1" applyFill="1" applyBorder="1" applyAlignment="1">
      <alignment horizontal="center" vertical="center" textRotation="90" wrapText="1"/>
    </xf>
    <xf numFmtId="0" fontId="117" fillId="19" borderId="202" xfId="112" applyFont="1" applyFill="1" applyBorder="1" applyAlignment="1">
      <alignment horizontal="center" vertical="center" textRotation="90" wrapText="1"/>
    </xf>
    <xf numFmtId="0" fontId="126" fillId="19" borderId="192" xfId="93" applyFont="1" applyFill="1" applyBorder="1" applyAlignment="1">
      <alignment horizontal="center" vertical="center" wrapText="1"/>
    </xf>
    <xf numFmtId="0" fontId="126" fillId="19" borderId="196" xfId="93" applyFont="1" applyFill="1" applyBorder="1" applyAlignment="1">
      <alignment horizontal="center" vertical="center" wrapText="1"/>
    </xf>
    <xf numFmtId="0" fontId="127" fillId="19" borderId="192" xfId="93" applyFont="1" applyFill="1" applyBorder="1" applyAlignment="1">
      <alignment horizontal="center" vertical="center" wrapText="1"/>
    </xf>
    <xf numFmtId="0" fontId="127" fillId="19" borderId="196" xfId="93" applyFont="1" applyFill="1" applyBorder="1" applyAlignment="1">
      <alignment horizontal="center" vertical="center" wrapText="1"/>
    </xf>
    <xf numFmtId="0" fontId="127" fillId="19" borderId="192" xfId="93" applyFont="1" applyFill="1" applyBorder="1" applyAlignment="1" applyProtection="1">
      <alignment horizontal="center" vertical="center" wrapText="1"/>
    </xf>
    <xf numFmtId="0" fontId="127" fillId="19" borderId="196" xfId="93" applyFont="1" applyFill="1" applyBorder="1" applyAlignment="1" applyProtection="1">
      <alignment horizontal="center" vertical="center" wrapText="1"/>
    </xf>
    <xf numFmtId="0" fontId="126" fillId="49" borderId="192" xfId="0" applyFont="1" applyFill="1" applyBorder="1" applyAlignment="1">
      <alignment horizontal="center" vertical="center" wrapText="1"/>
    </xf>
    <xf numFmtId="0" fontId="126" fillId="49" borderId="196" xfId="0" applyFont="1" applyFill="1" applyBorder="1" applyAlignment="1">
      <alignment horizontal="center" vertical="center" wrapText="1"/>
    </xf>
    <xf numFmtId="0" fontId="114" fillId="13" borderId="27" xfId="112" applyFont="1" applyFill="1" applyBorder="1" applyAlignment="1">
      <alignment horizontal="center" vertical="center" wrapText="1"/>
    </xf>
    <xf numFmtId="0" fontId="135" fillId="50" borderId="20" xfId="38" applyFont="1" applyFill="1" applyAlignment="1">
      <alignment horizontal="center" vertical="center" wrapText="1"/>
    </xf>
    <xf numFmtId="0" fontId="56" fillId="50" borderId="20" xfId="38" applyFont="1" applyFill="1" applyAlignment="1">
      <alignment horizontal="center"/>
    </xf>
    <xf numFmtId="0" fontId="0" fillId="50" borderId="20" xfId="0" applyFont="1" applyFill="1" applyBorder="1" applyAlignment="1"/>
    <xf numFmtId="0" fontId="80" fillId="0" borderId="20" xfId="93" applyFont="1" applyAlignment="1" applyProtection="1">
      <alignment horizontal="left"/>
    </xf>
    <xf numFmtId="0" fontId="0" fillId="0" borderId="20" xfId="0" applyFont="1" applyBorder="1" applyAlignment="1"/>
    <xf numFmtId="0" fontId="56" fillId="0" borderId="20" xfId="93" applyFont="1" applyAlignment="1">
      <alignment horizontal="center"/>
    </xf>
    <xf numFmtId="0" fontId="0" fillId="0" borderId="0" xfId="0" applyFont="1" applyAlignment="1"/>
    <xf numFmtId="0" fontId="71" fillId="0" borderId="20" xfId="38" applyFont="1" applyAlignment="1">
      <alignment horizontal="left" vertical="top" wrapText="1"/>
    </xf>
    <xf numFmtId="0" fontId="67" fillId="30" borderId="20" xfId="38" applyFont="1" applyFill="1" applyBorder="1" applyAlignment="1">
      <alignment horizontal="center" vertical="center"/>
    </xf>
    <xf numFmtId="0" fontId="67" fillId="30" borderId="32" xfId="38" applyFont="1" applyFill="1" applyBorder="1" applyAlignment="1">
      <alignment horizontal="center" vertical="center"/>
    </xf>
    <xf numFmtId="0" fontId="2" fillId="0" borderId="64" xfId="38" applyBorder="1" applyAlignment="1">
      <alignment horizontal="center"/>
    </xf>
    <xf numFmtId="0" fontId="2" fillId="0" borderId="65" xfId="38" applyBorder="1" applyAlignment="1">
      <alignment horizontal="center"/>
    </xf>
    <xf numFmtId="0" fontId="2" fillId="0" borderId="123" xfId="38" applyBorder="1" applyAlignment="1">
      <alignment horizontal="center"/>
    </xf>
    <xf numFmtId="0" fontId="70" fillId="0" borderId="28" xfId="38" applyFont="1" applyBorder="1" applyAlignment="1">
      <alignment horizontal="center" vertical="top"/>
    </xf>
    <xf numFmtId="0" fontId="70" fillId="0" borderId="29" xfId="38" applyFont="1" applyBorder="1" applyAlignment="1">
      <alignment horizontal="center" vertical="top"/>
    </xf>
    <xf numFmtId="0" fontId="70" fillId="0" borderId="30" xfId="38" applyFont="1" applyBorder="1" applyAlignment="1">
      <alignment horizontal="center" vertical="top"/>
    </xf>
    <xf numFmtId="0" fontId="70" fillId="0" borderId="33" xfId="38" applyFont="1" applyBorder="1" applyAlignment="1">
      <alignment horizontal="center" vertical="top"/>
    </xf>
    <xf numFmtId="0" fontId="70" fillId="0" borderId="34" xfId="38" applyFont="1" applyBorder="1" applyAlignment="1">
      <alignment horizontal="center" vertical="top"/>
    </xf>
    <xf numFmtId="0" fontId="70" fillId="0" borderId="35" xfId="38" applyFont="1" applyBorder="1" applyAlignment="1">
      <alignment horizontal="center" vertical="top"/>
    </xf>
    <xf numFmtId="0" fontId="67" fillId="33" borderId="20" xfId="38" applyFont="1" applyFill="1" applyBorder="1" applyAlignment="1">
      <alignment horizontal="center" vertical="center"/>
    </xf>
    <xf numFmtId="0" fontId="67" fillId="33" borderId="32" xfId="38" applyFont="1" applyFill="1" applyBorder="1" applyAlignment="1">
      <alignment horizontal="center" vertical="center"/>
    </xf>
    <xf numFmtId="0" fontId="44" fillId="50" borderId="20" xfId="93" applyFill="1" applyBorder="1" applyAlignment="1">
      <alignment vertical="center"/>
    </xf>
    <xf numFmtId="0" fontId="0" fillId="50" borderId="219" xfId="0" applyFont="1" applyFill="1" applyBorder="1" applyAlignment="1">
      <alignment vertical="center"/>
    </xf>
    <xf numFmtId="0" fontId="49" fillId="50" borderId="20" xfId="93" applyFont="1" applyFill="1" applyAlignment="1">
      <alignment horizontal="left" vertical="center" wrapText="1"/>
    </xf>
    <xf numFmtId="0" fontId="44" fillId="50" borderId="76" xfId="93" applyFill="1" applyBorder="1" applyAlignment="1" applyProtection="1">
      <alignment horizontal="center" vertical="center"/>
      <protection locked="0"/>
    </xf>
    <xf numFmtId="0" fontId="0" fillId="50" borderId="76" xfId="0" applyFont="1" applyFill="1" applyBorder="1" applyAlignment="1"/>
    <xf numFmtId="0" fontId="44" fillId="50" borderId="76" xfId="93" applyFill="1" applyBorder="1" applyAlignment="1"/>
    <xf numFmtId="0" fontId="73" fillId="51" borderId="124" xfId="93" applyFont="1" applyFill="1" applyBorder="1" applyAlignment="1">
      <alignment horizontal="center" vertical="center"/>
    </xf>
    <xf numFmtId="0" fontId="73" fillId="51" borderId="125" xfId="93" applyFont="1" applyFill="1" applyBorder="1" applyAlignment="1">
      <alignment horizontal="center" vertical="center"/>
    </xf>
    <xf numFmtId="0" fontId="73" fillId="51" borderId="126" xfId="93" applyFont="1" applyFill="1" applyBorder="1" applyAlignment="1">
      <alignment horizontal="center" vertical="center"/>
    </xf>
    <xf numFmtId="14" fontId="44" fillId="50" borderId="124" xfId="93" applyNumberFormat="1" applyFill="1" applyBorder="1" applyAlignment="1" applyProtection="1">
      <alignment horizontal="center" vertical="center"/>
      <protection locked="0"/>
    </xf>
    <xf numFmtId="14" fontId="44" fillId="50" borderId="126" xfId="93" applyNumberFormat="1" applyFill="1" applyBorder="1" applyAlignment="1" applyProtection="1">
      <alignment horizontal="center" vertical="center"/>
      <protection locked="0"/>
    </xf>
    <xf numFmtId="0" fontId="52" fillId="0" borderId="127" xfId="93" applyFont="1" applyBorder="1" applyAlignment="1">
      <alignment horizontal="center" vertical="center"/>
    </xf>
    <xf numFmtId="0" fontId="52" fillId="0" borderId="128" xfId="93" applyFont="1" applyBorder="1" applyAlignment="1">
      <alignment horizontal="center" vertical="center"/>
    </xf>
    <xf numFmtId="0" fontId="52" fillId="0" borderId="129" xfId="93" applyFont="1" applyBorder="1" applyAlignment="1">
      <alignment horizontal="center" vertical="center"/>
    </xf>
    <xf numFmtId="0" fontId="44" fillId="0" borderId="32" xfId="93" applyBorder="1"/>
    <xf numFmtId="0" fontId="44" fillId="0" borderId="35" xfId="93" applyBorder="1"/>
    <xf numFmtId="0" fontId="35" fillId="35" borderId="130" xfId="93" applyFont="1" applyFill="1" applyBorder="1" applyAlignment="1">
      <alignment horizontal="center" vertical="center" wrapText="1"/>
    </xf>
    <xf numFmtId="0" fontId="35" fillId="35" borderId="131" xfId="93" applyFont="1" applyFill="1" applyBorder="1" applyAlignment="1">
      <alignment horizontal="center" vertical="center" wrapText="1"/>
    </xf>
    <xf numFmtId="165" fontId="62" fillId="36" borderId="130" xfId="93" applyNumberFormat="1" applyFont="1" applyFill="1" applyBorder="1" applyAlignment="1">
      <alignment horizontal="center" vertical="center" wrapText="1"/>
    </xf>
    <xf numFmtId="165" fontId="62" fillId="36" borderId="131" xfId="93" applyNumberFormat="1" applyFont="1" applyFill="1" applyBorder="1" applyAlignment="1">
      <alignment horizontal="center" vertical="center" wrapText="1"/>
    </xf>
    <xf numFmtId="165" fontId="35" fillId="36" borderId="130" xfId="93" applyNumberFormat="1" applyFont="1" applyFill="1" applyBorder="1" applyAlignment="1">
      <alignment horizontal="center" vertical="center" wrapText="1"/>
    </xf>
    <xf numFmtId="165" fontId="35" fillId="36" borderId="131" xfId="93" applyNumberFormat="1" applyFont="1" applyFill="1" applyBorder="1" applyAlignment="1">
      <alignment horizontal="center" vertical="center" wrapText="1"/>
    </xf>
    <xf numFmtId="0" fontId="35" fillId="36" borderId="130" xfId="93" applyFont="1" applyFill="1" applyBorder="1" applyAlignment="1">
      <alignment horizontal="center" vertical="center" wrapText="1"/>
    </xf>
    <xf numFmtId="0" fontId="35" fillId="36" borderId="131" xfId="93" applyFont="1" applyFill="1" applyBorder="1" applyAlignment="1">
      <alignment horizontal="center" vertical="center" wrapText="1"/>
    </xf>
    <xf numFmtId="0" fontId="44" fillId="50" borderId="20" xfId="93" applyFill="1" applyBorder="1" applyAlignment="1"/>
    <xf numFmtId="0" fontId="0" fillId="50" borderId="219" xfId="0" applyFont="1" applyFill="1" applyBorder="1" applyAlignment="1"/>
    <xf numFmtId="0" fontId="33" fillId="2" borderId="135" xfId="38" applyFont="1" applyFill="1" applyBorder="1" applyAlignment="1">
      <alignment horizontal="center" vertical="center" wrapText="1"/>
    </xf>
    <xf numFmtId="0" fontId="33" fillId="2" borderId="136" xfId="38" applyFont="1" applyFill="1" applyBorder="1" applyAlignment="1">
      <alignment horizontal="center" vertical="center" wrapText="1"/>
    </xf>
    <xf numFmtId="0" fontId="33" fillId="2" borderId="159" xfId="38" applyFont="1" applyFill="1" applyBorder="1" applyAlignment="1">
      <alignment horizontal="center" vertical="center" wrapText="1"/>
    </xf>
    <xf numFmtId="0" fontId="33" fillId="2" borderId="51" xfId="38" applyFont="1" applyFill="1" applyBorder="1" applyAlignment="1">
      <alignment horizontal="center" vertical="center" wrapText="1"/>
    </xf>
    <xf numFmtId="0" fontId="33" fillId="2" borderId="168" xfId="38" applyFont="1" applyFill="1" applyBorder="1" applyAlignment="1">
      <alignment horizontal="center" vertical="center" wrapText="1"/>
    </xf>
    <xf numFmtId="0" fontId="33" fillId="2" borderId="172" xfId="38" applyFont="1" applyFill="1" applyBorder="1" applyAlignment="1">
      <alignment horizontal="center" vertical="center" wrapText="1"/>
    </xf>
    <xf numFmtId="0" fontId="33" fillId="2" borderId="173" xfId="38" applyFont="1" applyFill="1" applyBorder="1" applyAlignment="1">
      <alignment horizontal="center" vertical="center" wrapText="1"/>
    </xf>
    <xf numFmtId="0" fontId="33" fillId="2" borderId="174" xfId="38" applyFont="1" applyFill="1" applyBorder="1" applyAlignment="1">
      <alignment horizontal="center" vertical="center" wrapText="1"/>
    </xf>
    <xf numFmtId="0" fontId="26" fillId="32" borderId="132" xfId="93" applyFont="1" applyFill="1" applyBorder="1" applyAlignment="1">
      <alignment horizontal="center" vertical="center" wrapText="1"/>
    </xf>
    <xf numFmtId="0" fontId="26" fillId="32" borderId="133" xfId="93" applyFont="1" applyFill="1" applyBorder="1" applyAlignment="1">
      <alignment horizontal="center" vertical="center" wrapText="1"/>
    </xf>
    <xf numFmtId="0" fontId="33" fillId="13" borderId="169" xfId="38" applyFont="1" applyFill="1" applyBorder="1" applyAlignment="1">
      <alignment horizontal="center" vertical="center" wrapText="1"/>
    </xf>
    <xf numFmtId="0" fontId="33" fillId="13" borderId="170" xfId="38" applyFont="1" applyFill="1" applyBorder="1" applyAlignment="1">
      <alignment horizontal="center" vertical="center" wrapText="1"/>
    </xf>
    <xf numFmtId="0" fontId="33" fillId="13" borderId="171" xfId="38" applyFont="1" applyFill="1" applyBorder="1" applyAlignment="1">
      <alignment horizontal="center" vertical="center" wrapText="1"/>
    </xf>
    <xf numFmtId="0" fontId="33" fillId="2" borderId="138" xfId="38" applyFont="1" applyFill="1" applyBorder="1" applyAlignment="1">
      <alignment horizontal="center" vertical="center" wrapText="1"/>
    </xf>
    <xf numFmtId="0" fontId="33" fillId="2" borderId="139" xfId="38" applyFont="1" applyFill="1" applyBorder="1" applyAlignment="1">
      <alignment horizontal="center" vertical="center" wrapText="1"/>
    </xf>
    <xf numFmtId="0" fontId="0" fillId="0" borderId="131" xfId="0" applyFont="1" applyBorder="1" applyAlignment="1">
      <alignment horizontal="center" vertical="center" wrapText="1"/>
    </xf>
    <xf numFmtId="0" fontId="62" fillId="36" borderId="130" xfId="93" applyFont="1" applyFill="1" applyBorder="1" applyAlignment="1">
      <alignment horizontal="center" vertical="center" wrapText="1"/>
    </xf>
    <xf numFmtId="0" fontId="62" fillId="36" borderId="131" xfId="93" applyFont="1" applyFill="1" applyBorder="1" applyAlignment="1">
      <alignment horizontal="center" vertical="center" wrapText="1"/>
    </xf>
    <xf numFmtId="0" fontId="76" fillId="50" borderId="20" xfId="93" applyFont="1" applyFill="1" applyAlignment="1">
      <alignment horizontal="center" vertical="top"/>
    </xf>
    <xf numFmtId="0" fontId="26" fillId="32" borderId="169" xfId="93" applyFont="1" applyFill="1" applyBorder="1" applyAlignment="1">
      <alignment horizontal="center" vertical="center" wrapText="1"/>
    </xf>
    <xf numFmtId="0" fontId="26" fillId="32" borderId="170" xfId="93" applyFont="1" applyFill="1" applyBorder="1" applyAlignment="1">
      <alignment horizontal="center" vertical="center" wrapText="1"/>
    </xf>
    <xf numFmtId="0" fontId="26" fillId="32" borderId="171" xfId="93" applyFont="1" applyFill="1" applyBorder="1" applyAlignment="1">
      <alignment horizontal="center" vertical="center" wrapText="1"/>
    </xf>
    <xf numFmtId="14" fontId="44" fillId="43" borderId="20" xfId="93" applyNumberFormat="1" applyFill="1" applyAlignment="1" applyProtection="1">
      <alignment horizontal="center" vertical="center"/>
      <protection locked="0"/>
    </xf>
    <xf numFmtId="0" fontId="44" fillId="43" borderId="20" xfId="93" applyFill="1" applyAlignment="1" applyProtection="1">
      <alignment horizontal="center" vertical="center"/>
      <protection locked="0"/>
    </xf>
    <xf numFmtId="0" fontId="51" fillId="41" borderId="77" xfId="93" applyFont="1" applyFill="1" applyBorder="1" applyAlignment="1" applyProtection="1">
      <alignment horizontal="center" vertical="center"/>
      <protection locked="0"/>
    </xf>
    <xf numFmtId="0" fontId="51" fillId="41" borderId="78" xfId="93" applyFont="1" applyFill="1" applyBorder="1" applyAlignment="1" applyProtection="1">
      <alignment horizontal="center" vertical="center"/>
      <protection locked="0"/>
    </xf>
    <xf numFmtId="0" fontId="51" fillId="41" borderId="79" xfId="93" applyFont="1" applyFill="1" applyBorder="1" applyAlignment="1" applyProtection="1">
      <alignment horizontal="center" vertical="center"/>
      <protection locked="0"/>
    </xf>
    <xf numFmtId="0" fontId="52" fillId="0" borderId="20" xfId="93" applyFont="1" applyAlignment="1">
      <alignment horizontal="center" vertical="center"/>
    </xf>
    <xf numFmtId="14" fontId="53" fillId="43" borderId="20" xfId="93" applyNumberFormat="1" applyFont="1" applyFill="1" applyAlignment="1" applyProtection="1">
      <alignment horizontal="left" vertical="center"/>
      <protection locked="0"/>
    </xf>
    <xf numFmtId="0" fontId="45" fillId="25" borderId="81" xfId="93" applyFont="1" applyFill="1" applyBorder="1" applyAlignment="1">
      <alignment horizontal="left" vertical="center"/>
    </xf>
    <xf numFmtId="0" fontId="45" fillId="25" borderId="82" xfId="93" applyFont="1" applyFill="1" applyBorder="1" applyAlignment="1">
      <alignment horizontal="left" vertical="center"/>
    </xf>
    <xf numFmtId="0" fontId="45" fillId="25" borderId="83" xfId="93" applyFont="1" applyFill="1" applyBorder="1" applyAlignment="1">
      <alignment horizontal="left" vertical="center"/>
    </xf>
    <xf numFmtId="0" fontId="107" fillId="0" borderId="0" xfId="0" applyFont="1" applyAlignment="1">
      <alignment horizontal="left" vertical="center" wrapText="1"/>
    </xf>
    <xf numFmtId="0" fontId="108" fillId="0" borderId="0" xfId="0" applyFont="1" applyAlignment="1">
      <alignment horizontal="left" vertical="center" wrapText="1"/>
    </xf>
    <xf numFmtId="0" fontId="132" fillId="0" borderId="20" xfId="0" applyFont="1" applyBorder="1" applyAlignment="1">
      <alignment horizontal="right" vertical="center"/>
    </xf>
    <xf numFmtId="0" fontId="0" fillId="0" borderId="218" xfId="0" applyFont="1" applyBorder="1" applyAlignment="1"/>
    <xf numFmtId="0" fontId="54" fillId="0" borderId="20" xfId="93" applyFont="1" applyAlignment="1">
      <alignment horizontal="right" vertical="top" wrapText="1"/>
    </xf>
    <xf numFmtId="0" fontId="44" fillId="23" borderId="92" xfId="93" applyFill="1" applyBorder="1" applyAlignment="1">
      <alignment horizontal="left" vertical="center"/>
    </xf>
    <xf numFmtId="0" fontId="54" fillId="23" borderId="92" xfId="93" applyFont="1" applyFill="1" applyBorder="1" applyAlignment="1">
      <alignment horizontal="left" vertical="center" shrinkToFit="1"/>
    </xf>
    <xf numFmtId="0" fontId="44" fillId="0" borderId="92" xfId="93" applyBorder="1" applyAlignment="1">
      <alignment horizontal="left" vertical="center"/>
    </xf>
    <xf numFmtId="0" fontId="0" fillId="43" borderId="81" xfId="93" applyFont="1" applyFill="1" applyBorder="1" applyAlignment="1" applyProtection="1">
      <alignment horizontal="left" vertical="top" wrapText="1"/>
      <protection locked="0"/>
    </xf>
    <xf numFmtId="0" fontId="44" fillId="43" borderId="82" xfId="93" applyFill="1" applyBorder="1" applyAlignment="1" applyProtection="1">
      <alignment horizontal="left" vertical="top" wrapText="1"/>
      <protection locked="0"/>
    </xf>
    <xf numFmtId="0" fontId="44" fillId="43" borderId="83" xfId="93" applyFill="1" applyBorder="1" applyAlignment="1" applyProtection="1">
      <alignment horizontal="left" vertical="top" wrapText="1"/>
      <protection locked="0"/>
    </xf>
    <xf numFmtId="0" fontId="45" fillId="26" borderId="84" xfId="93" applyFont="1" applyFill="1" applyBorder="1" applyAlignment="1">
      <alignment horizontal="center" vertical="center"/>
    </xf>
    <xf numFmtId="0" fontId="45" fillId="26" borderId="85" xfId="93" applyFont="1" applyFill="1" applyBorder="1" applyAlignment="1">
      <alignment horizontal="center" vertical="center"/>
    </xf>
    <xf numFmtId="0" fontId="45" fillId="26" borderId="86" xfId="93" applyFont="1" applyFill="1" applyBorder="1" applyAlignment="1">
      <alignment horizontal="center" vertical="center"/>
    </xf>
    <xf numFmtId="0" fontId="0" fillId="43" borderId="84" xfId="93" applyFont="1" applyFill="1" applyBorder="1" applyAlignment="1" applyProtection="1">
      <alignment horizontal="left" vertical="top" wrapText="1"/>
      <protection locked="0"/>
    </xf>
    <xf numFmtId="0" fontId="44" fillId="43" borderId="85" xfId="93" applyFill="1" applyBorder="1" applyAlignment="1" applyProtection="1">
      <alignment horizontal="left" vertical="top"/>
      <protection locked="0"/>
    </xf>
    <xf numFmtId="0" fontId="44" fillId="43" borderId="86" xfId="93" applyFill="1" applyBorder="1" applyAlignment="1" applyProtection="1">
      <alignment horizontal="left" vertical="top"/>
      <protection locked="0"/>
    </xf>
    <xf numFmtId="0" fontId="45" fillId="28" borderId="92" xfId="93" applyFont="1" applyFill="1" applyBorder="1" applyAlignment="1">
      <alignment horizontal="center" vertical="center"/>
    </xf>
    <xf numFmtId="0" fontId="55" fillId="23" borderId="92" xfId="93" applyFont="1" applyFill="1" applyBorder="1" applyAlignment="1">
      <alignment horizontal="left" vertical="center"/>
    </xf>
    <xf numFmtId="0" fontId="35" fillId="27" borderId="20" xfId="93" applyFont="1" applyFill="1" applyBorder="1" applyAlignment="1">
      <alignment horizontal="center" vertical="center"/>
    </xf>
    <xf numFmtId="0" fontId="0" fillId="0" borderId="20" xfId="0" applyFont="1" applyBorder="1" applyAlignment="1">
      <alignment vertical="center"/>
    </xf>
    <xf numFmtId="0" fontId="0" fillId="0" borderId="91" xfId="0" applyFont="1" applyBorder="1" applyAlignment="1">
      <alignment vertical="center"/>
    </xf>
    <xf numFmtId="0" fontId="44" fillId="0" borderId="87" xfId="93" applyBorder="1" applyAlignment="1"/>
    <xf numFmtId="0" fontId="0" fillId="0" borderId="88" xfId="0" applyFont="1" applyBorder="1" applyAlignment="1"/>
    <xf numFmtId="0" fontId="0" fillId="0" borderId="89" xfId="0" applyFont="1" applyBorder="1" applyAlignment="1"/>
    <xf numFmtId="0" fontId="0" fillId="0" borderId="90" xfId="0" applyFont="1" applyBorder="1" applyAlignment="1"/>
    <xf numFmtId="0" fontId="0" fillId="0" borderId="91" xfId="0" applyFont="1" applyBorder="1" applyAlignment="1"/>
    <xf numFmtId="0" fontId="0" fillId="0" borderId="93" xfId="0" applyFont="1" applyBorder="1" applyAlignment="1"/>
    <xf numFmtId="0" fontId="0" fillId="0" borderId="94" xfId="0" applyFont="1" applyBorder="1" applyAlignment="1"/>
    <xf numFmtId="0" fontId="0" fillId="0" borderId="95" xfId="0" applyFont="1" applyBorder="1" applyAlignment="1"/>
    <xf numFmtId="0" fontId="44" fillId="29" borderId="20" xfId="93" applyFill="1" applyBorder="1" applyAlignment="1">
      <alignment horizontal="center" vertical="center"/>
    </xf>
    <xf numFmtId="0" fontId="0" fillId="0" borderId="100" xfId="0" applyFont="1" applyBorder="1" applyAlignment="1"/>
    <xf numFmtId="0" fontId="44" fillId="0" borderId="96" xfId="93" applyBorder="1" applyAlignment="1"/>
    <xf numFmtId="0" fontId="0" fillId="0" borderId="97" xfId="0" applyFont="1" applyBorder="1" applyAlignment="1"/>
    <xf numFmtId="0" fontId="0" fillId="0" borderId="98" xfId="0" applyFont="1" applyBorder="1" applyAlignment="1"/>
    <xf numFmtId="0" fontId="0" fillId="0" borderId="99" xfId="0" applyFont="1" applyBorder="1" applyAlignment="1"/>
    <xf numFmtId="0" fontId="0" fillId="0" borderId="104" xfId="0" applyFont="1" applyBorder="1" applyAlignment="1"/>
    <xf numFmtId="0" fontId="0" fillId="0" borderId="105" xfId="0" applyFont="1" applyBorder="1" applyAlignment="1"/>
    <xf numFmtId="0" fontId="0" fillId="0" borderId="106" xfId="0" applyFont="1" applyBorder="1" applyAlignment="1"/>
    <xf numFmtId="0" fontId="11" fillId="4" borderId="107" xfId="93" applyFont="1" applyFill="1" applyBorder="1" applyAlignment="1">
      <alignment horizontal="center" vertical="center" wrapText="1"/>
    </xf>
    <xf numFmtId="0" fontId="11" fillId="4" borderId="108" xfId="93" applyFont="1" applyFill="1" applyBorder="1" applyAlignment="1">
      <alignment horizontal="center" vertical="center" wrapText="1"/>
    </xf>
    <xf numFmtId="0" fontId="24" fillId="5" borderId="108" xfId="93" quotePrefix="1" applyFont="1" applyFill="1" applyBorder="1" applyAlignment="1">
      <alignment horizontal="center" vertical="center" wrapText="1"/>
    </xf>
    <xf numFmtId="0" fontId="24" fillId="5" borderId="109" xfId="93" quotePrefix="1" applyFont="1" applyFill="1" applyBorder="1" applyAlignment="1">
      <alignment horizontal="center" vertical="center" wrapText="1"/>
    </xf>
    <xf numFmtId="0" fontId="44" fillId="0" borderId="101" xfId="93" applyBorder="1" applyAlignment="1">
      <alignment horizontal="right" vertical="center"/>
    </xf>
    <xf numFmtId="0" fontId="44" fillId="0" borderId="102" xfId="93" applyBorder="1" applyAlignment="1">
      <alignment horizontal="right" vertical="center"/>
    </xf>
    <xf numFmtId="0" fontId="44" fillId="0" borderId="103" xfId="93" applyBorder="1" applyAlignment="1">
      <alignment horizontal="right" vertical="center"/>
    </xf>
    <xf numFmtId="0" fontId="44" fillId="43" borderId="92" xfId="93" applyFill="1" applyBorder="1" applyAlignment="1" applyProtection="1">
      <alignment horizontal="left" vertical="center"/>
      <protection locked="0"/>
    </xf>
    <xf numFmtId="0" fontId="44" fillId="0" borderId="20" xfId="93" applyAlignment="1">
      <alignment horizontal="center"/>
    </xf>
    <xf numFmtId="0" fontId="59" fillId="4" borderId="113" xfId="93" applyFont="1" applyFill="1" applyBorder="1" applyAlignment="1">
      <alignment horizontal="center" vertical="center" wrapText="1"/>
    </xf>
    <xf numFmtId="0" fontId="59" fillId="4" borderId="111" xfId="93" applyFont="1" applyFill="1" applyBorder="1" applyAlignment="1">
      <alignment horizontal="center" vertical="center" wrapText="1"/>
    </xf>
    <xf numFmtId="0" fontId="35" fillId="30" borderId="111" xfId="93" applyFont="1" applyFill="1" applyBorder="1" applyAlignment="1">
      <alignment horizontal="center" vertical="center" wrapText="1"/>
    </xf>
    <xf numFmtId="0" fontId="35" fillId="30" borderId="112" xfId="93" applyFont="1" applyFill="1" applyBorder="1" applyAlignment="1">
      <alignment horizontal="center" vertical="center" wrapText="1"/>
    </xf>
    <xf numFmtId="0" fontId="59" fillId="4" borderId="114" xfId="93" applyFont="1" applyFill="1" applyBorder="1" applyAlignment="1">
      <alignment horizontal="center" vertical="center" wrapText="1"/>
    </xf>
    <xf numFmtId="0" fontId="59" fillId="4" borderId="115" xfId="93" applyFont="1" applyFill="1" applyBorder="1" applyAlignment="1">
      <alignment horizontal="center" vertical="center" wrapText="1"/>
    </xf>
    <xf numFmtId="0" fontId="62" fillId="30" borderId="115" xfId="93" applyFont="1" applyFill="1" applyBorder="1" applyAlignment="1">
      <alignment horizontal="center" vertical="center" wrapText="1"/>
    </xf>
    <xf numFmtId="0" fontId="62" fillId="30" borderId="116" xfId="93" applyFont="1" applyFill="1" applyBorder="1" applyAlignment="1">
      <alignment horizontal="center" vertical="center" wrapText="1"/>
    </xf>
    <xf numFmtId="0" fontId="44" fillId="21" borderId="117" xfId="93" applyFill="1" applyBorder="1" applyAlignment="1">
      <alignment horizontal="center"/>
    </xf>
    <xf numFmtId="0" fontId="44" fillId="21" borderId="4" xfId="93" applyFill="1" applyBorder="1" applyAlignment="1">
      <alignment horizontal="center"/>
    </xf>
    <xf numFmtId="0" fontId="63" fillId="31" borderId="118" xfId="93" applyFont="1" applyFill="1" applyBorder="1" applyAlignment="1">
      <alignment horizontal="center" vertical="center" wrapText="1"/>
    </xf>
    <xf numFmtId="0" fontId="63" fillId="31" borderId="119" xfId="93" applyFont="1" applyFill="1" applyBorder="1" applyAlignment="1">
      <alignment horizontal="center" vertical="center" wrapText="1"/>
    </xf>
    <xf numFmtId="0" fontId="63" fillId="31" borderId="120" xfId="93" applyFont="1" applyFill="1" applyBorder="1" applyAlignment="1">
      <alignment horizontal="center" vertical="center" wrapText="1"/>
    </xf>
    <xf numFmtId="0" fontId="11" fillId="4" borderId="110" xfId="93" applyFont="1" applyFill="1" applyBorder="1" applyAlignment="1">
      <alignment horizontal="center" vertical="center" wrapText="1"/>
    </xf>
    <xf numFmtId="0" fontId="11" fillId="4" borderId="111" xfId="93" applyFont="1" applyFill="1" applyBorder="1" applyAlignment="1">
      <alignment horizontal="center" vertical="center" wrapText="1"/>
    </xf>
    <xf numFmtId="0" fontId="24" fillId="5" borderId="111" xfId="93" quotePrefix="1" applyFont="1" applyFill="1" applyBorder="1" applyAlignment="1">
      <alignment horizontal="center" vertical="center" wrapText="1"/>
    </xf>
    <xf numFmtId="0" fontId="24" fillId="5" borderId="112" xfId="93" quotePrefix="1" applyFont="1" applyFill="1" applyBorder="1" applyAlignment="1">
      <alignment horizontal="center" vertical="center" wrapText="1"/>
    </xf>
    <xf numFmtId="0" fontId="13" fillId="5" borderId="111" xfId="93" quotePrefix="1" applyFont="1" applyFill="1" applyBorder="1" applyAlignment="1">
      <alignment horizontal="center" vertical="center" wrapText="1"/>
    </xf>
    <xf numFmtId="0" fontId="13" fillId="5" borderId="112" xfId="93" quotePrefix="1" applyFont="1" applyFill="1" applyBorder="1" applyAlignment="1">
      <alignment horizontal="center" vertical="center" wrapText="1"/>
    </xf>
    <xf numFmtId="0" fontId="59" fillId="4" borderId="110" xfId="93" applyFont="1" applyFill="1" applyBorder="1" applyAlignment="1">
      <alignment horizontal="center" vertical="center" wrapText="1"/>
    </xf>
    <xf numFmtId="0" fontId="13" fillId="5" borderId="111" xfId="93" applyFont="1" applyFill="1" applyBorder="1" applyAlignment="1">
      <alignment horizontal="center" vertical="center" wrapText="1"/>
    </xf>
    <xf numFmtId="0" fontId="13" fillId="5" borderId="112" xfId="93" applyFont="1" applyFill="1" applyBorder="1" applyAlignment="1">
      <alignment horizontal="center" vertical="center" wrapText="1"/>
    </xf>
    <xf numFmtId="0" fontId="26" fillId="32" borderId="4" xfId="93" applyFont="1" applyFill="1" applyBorder="1" applyAlignment="1" applyProtection="1">
      <alignment horizontal="center" vertical="center" wrapText="1"/>
    </xf>
    <xf numFmtId="0" fontId="133" fillId="0" borderId="121" xfId="94" applyFont="1" applyBorder="1" applyAlignment="1" applyProtection="1">
      <alignment horizontal="right" vertical="center" wrapText="1"/>
      <protection locked="0"/>
    </xf>
    <xf numFmtId="0" fontId="133" fillId="0" borderId="20" xfId="94" applyFont="1" applyBorder="1" applyAlignment="1" applyProtection="1">
      <alignment horizontal="right" vertical="center" wrapText="1"/>
      <protection locked="0"/>
    </xf>
    <xf numFmtId="0" fontId="26" fillId="32" borderId="117" xfId="93" applyFont="1" applyFill="1" applyBorder="1" applyAlignment="1">
      <alignment horizontal="center" vertical="center" wrapText="1"/>
    </xf>
    <xf numFmtId="0" fontId="26" fillId="32" borderId="4" xfId="93" applyFont="1" applyFill="1" applyBorder="1" applyAlignment="1">
      <alignment horizontal="center" vertical="center" wrapText="1"/>
    </xf>
    <xf numFmtId="0" fontId="27" fillId="32" borderId="4" xfId="93" applyFont="1" applyFill="1" applyBorder="1" applyAlignment="1">
      <alignment horizontal="center" vertical="center" wrapText="1"/>
    </xf>
    <xf numFmtId="0" fontId="27" fillId="32" borderId="4" xfId="93" applyFont="1" applyFill="1" applyBorder="1" applyAlignment="1" applyProtection="1">
      <alignment horizontal="center" vertical="center" wrapText="1"/>
    </xf>
    <xf numFmtId="0" fontId="97" fillId="34" borderId="118" xfId="0" applyFont="1" applyFill="1" applyBorder="1" applyAlignment="1">
      <alignment horizontal="center" vertical="center" wrapText="1"/>
    </xf>
    <xf numFmtId="0" fontId="97" fillId="34" borderId="120" xfId="0" applyFont="1" applyFill="1" applyBorder="1" applyAlignment="1">
      <alignment horizontal="center" vertical="center" wrapText="1"/>
    </xf>
    <xf numFmtId="0" fontId="44" fillId="0" borderId="31" xfId="93" applyBorder="1" applyAlignment="1">
      <alignment horizontal="center"/>
    </xf>
    <xf numFmtId="0" fontId="44" fillId="0" borderId="34" xfId="93" applyFont="1" applyBorder="1" applyAlignment="1" applyProtection="1">
      <alignment horizontal="left" vertical="center"/>
      <protection locked="0"/>
    </xf>
    <xf numFmtId="0" fontId="82" fillId="0" borderId="142" xfId="93" applyFont="1" applyBorder="1" applyAlignment="1" applyProtection="1">
      <alignment horizontal="center" wrapText="1"/>
    </xf>
    <xf numFmtId="0" fontId="82" fillId="0" borderId="143" xfId="93" applyFont="1" applyBorder="1" applyAlignment="1" applyProtection="1">
      <alignment horizontal="center" wrapText="1"/>
    </xf>
    <xf numFmtId="0" fontId="82" fillId="0" borderId="144" xfId="93" applyFont="1" applyBorder="1" applyAlignment="1" applyProtection="1">
      <alignment horizontal="center" wrapText="1"/>
    </xf>
    <xf numFmtId="0" fontId="102" fillId="45" borderId="34" xfId="94" applyFont="1" applyFill="1" applyBorder="1" applyAlignment="1" applyProtection="1">
      <alignment horizontal="center" vertical="center" wrapText="1"/>
    </xf>
    <xf numFmtId="0" fontId="129" fillId="46" borderId="20" xfId="114" applyFill="1" applyBorder="1" applyAlignment="1">
      <alignment horizontal="center" vertical="center" wrapText="1"/>
    </xf>
    <xf numFmtId="0" fontId="67" fillId="33" borderId="27" xfId="93" applyFont="1" applyFill="1" applyBorder="1" applyAlignment="1" applyProtection="1">
      <alignment horizontal="center" vertical="center" wrapText="1"/>
    </xf>
    <xf numFmtId="0" fontId="67" fillId="33" borderId="64" xfId="93" applyFont="1" applyFill="1" applyBorder="1" applyAlignment="1" applyProtection="1">
      <alignment horizontal="center" vertical="center" wrapText="1"/>
    </xf>
    <xf numFmtId="0" fontId="67" fillId="30" borderId="145" xfId="93" applyFont="1" applyFill="1" applyBorder="1" applyAlignment="1" applyProtection="1">
      <alignment horizontal="center" vertical="center" wrapText="1"/>
    </xf>
    <xf numFmtId="0" fontId="67" fillId="30" borderId="65" xfId="93" applyFont="1" applyFill="1" applyBorder="1" applyAlignment="1" applyProtection="1">
      <alignment horizontal="center" vertical="center" wrapText="1"/>
    </xf>
    <xf numFmtId="0" fontId="67" fillId="30" borderId="146" xfId="93" applyFont="1" applyFill="1" applyBorder="1" applyAlignment="1" applyProtection="1">
      <alignment horizontal="center" vertical="center" wrapText="1"/>
    </xf>
    <xf numFmtId="0" fontId="67" fillId="33" borderId="65" xfId="93" applyFont="1" applyFill="1" applyBorder="1" applyAlignment="1" applyProtection="1">
      <alignment horizontal="center" vertical="center" wrapText="1"/>
    </xf>
    <xf numFmtId="0" fontId="67" fillId="33" borderId="123" xfId="93" applyFont="1" applyFill="1" applyBorder="1" applyAlignment="1" applyProtection="1">
      <alignment horizontal="center" vertical="center" wrapText="1"/>
    </xf>
    <xf numFmtId="0" fontId="83" fillId="0" borderId="64" xfId="93" applyFont="1" applyBorder="1" applyAlignment="1" applyProtection="1">
      <alignment horizontal="center" vertical="center" wrapText="1"/>
      <protection locked="0"/>
    </xf>
    <xf numFmtId="0" fontId="54" fillId="0" borderId="65" xfId="93" applyFont="1" applyBorder="1" applyAlignment="1" applyProtection="1">
      <alignment horizontal="center" vertical="center" wrapText="1"/>
      <protection locked="0"/>
    </xf>
    <xf numFmtId="0" fontId="83" fillId="0" borderId="145" xfId="93" applyFont="1" applyBorder="1" applyAlignment="1" applyProtection="1">
      <alignment horizontal="center" vertical="center" wrapText="1"/>
      <protection locked="0"/>
    </xf>
    <xf numFmtId="0" fontId="83" fillId="0" borderId="65" xfId="93" applyFont="1" applyBorder="1" applyAlignment="1" applyProtection="1">
      <alignment horizontal="center" vertical="center" wrapText="1"/>
      <protection locked="0"/>
    </xf>
    <xf numFmtId="0" fontId="83" fillId="0" borderId="146" xfId="93" applyFont="1" applyBorder="1" applyAlignment="1" applyProtection="1">
      <alignment horizontal="center" vertical="center" wrapText="1"/>
      <protection locked="0"/>
    </xf>
    <xf numFmtId="0" fontId="83" fillId="0" borderId="123" xfId="93" applyFont="1" applyBorder="1" applyAlignment="1" applyProtection="1">
      <alignment horizontal="center" vertical="center" wrapText="1"/>
      <protection locked="0"/>
    </xf>
    <xf numFmtId="0" fontId="91" fillId="43" borderId="64" xfId="93" applyFont="1" applyFill="1" applyBorder="1" applyAlignment="1" applyProtection="1">
      <alignment horizontal="left" vertical="center" wrapText="1"/>
      <protection locked="0"/>
    </xf>
    <xf numFmtId="0" fontId="91" fillId="43" borderId="65" xfId="93" applyFont="1" applyFill="1" applyBorder="1" applyAlignment="1" applyProtection="1">
      <alignment horizontal="left" vertical="center" wrapText="1"/>
      <protection locked="0"/>
    </xf>
    <xf numFmtId="0" fontId="91" fillId="43" borderId="146" xfId="93" applyFont="1" applyFill="1" applyBorder="1" applyAlignment="1" applyProtection="1">
      <alignment horizontal="left" vertical="center" wrapText="1"/>
      <protection locked="0"/>
    </xf>
    <xf numFmtId="0" fontId="91" fillId="43" borderId="145" xfId="93" applyFont="1" applyFill="1" applyBorder="1" applyAlignment="1" applyProtection="1">
      <alignment horizontal="left" vertical="center" wrapText="1"/>
      <protection locked="0"/>
    </xf>
    <xf numFmtId="0" fontId="91" fillId="43" borderId="123" xfId="93" applyFont="1" applyFill="1" applyBorder="1" applyAlignment="1" applyProtection="1">
      <alignment horizontal="left" vertical="center" wrapText="1"/>
      <protection locked="0"/>
    </xf>
    <xf numFmtId="0" fontId="54" fillId="43" borderId="156" xfId="93" applyFont="1" applyFill="1" applyBorder="1" applyAlignment="1" applyProtection="1">
      <alignment horizontal="left" vertical="center" wrapText="1"/>
      <protection locked="0"/>
    </xf>
    <xf numFmtId="0" fontId="54" fillId="43" borderId="157" xfId="93" applyFont="1" applyFill="1" applyBorder="1" applyAlignment="1" applyProtection="1">
      <alignment horizontal="left" vertical="center" wrapText="1"/>
      <protection locked="0"/>
    </xf>
    <xf numFmtId="0" fontId="54" fillId="43" borderId="158" xfId="93" applyFont="1" applyFill="1" applyBorder="1" applyAlignment="1" applyProtection="1">
      <alignment horizontal="left" vertical="center" wrapText="1"/>
      <protection locked="0"/>
    </xf>
    <xf numFmtId="0" fontId="83" fillId="43" borderId="147" xfId="93" applyFont="1" applyFill="1" applyBorder="1" applyAlignment="1" applyProtection="1">
      <alignment horizontal="left" vertical="top" wrapText="1"/>
      <protection locked="0"/>
    </xf>
    <xf numFmtId="0" fontId="42" fillId="0" borderId="147" xfId="93" applyFont="1" applyBorder="1" applyAlignment="1" applyProtection="1">
      <alignment horizontal="center" vertical="center" wrapText="1"/>
    </xf>
    <xf numFmtId="0" fontId="89" fillId="0" borderId="147" xfId="93" applyFont="1" applyBorder="1" applyAlignment="1" applyProtection="1">
      <alignment horizontal="center" vertical="center" wrapText="1"/>
    </xf>
    <xf numFmtId="0" fontId="85" fillId="40" borderId="152" xfId="93" applyFont="1" applyFill="1" applyBorder="1" applyAlignment="1" applyProtection="1">
      <alignment horizontal="center" vertical="center" wrapText="1"/>
      <protection locked="0"/>
    </xf>
    <xf numFmtId="0" fontId="85" fillId="40" borderId="153" xfId="93" applyFont="1" applyFill="1" applyBorder="1" applyAlignment="1" applyProtection="1">
      <alignment horizontal="center" vertical="center" wrapText="1"/>
      <protection locked="0"/>
    </xf>
    <xf numFmtId="0" fontId="85" fillId="40" borderId="154" xfId="93" applyFont="1" applyFill="1" applyBorder="1" applyAlignment="1" applyProtection="1">
      <alignment horizontal="center" vertical="center" wrapText="1"/>
      <protection locked="0"/>
    </xf>
    <xf numFmtId="0" fontId="85" fillId="37" borderId="148" xfId="93" applyFont="1" applyFill="1" applyBorder="1" applyAlignment="1" applyProtection="1">
      <alignment horizontal="center" vertical="center" wrapText="1"/>
      <protection locked="0"/>
    </xf>
    <xf numFmtId="0" fontId="85" fillId="37" borderId="149" xfId="93" applyFont="1" applyFill="1" applyBorder="1" applyAlignment="1" applyProtection="1">
      <alignment horizontal="center" vertical="center" wrapText="1"/>
      <protection locked="0"/>
    </xf>
    <xf numFmtId="0" fontId="85" fillId="37" borderId="150" xfId="93" applyFont="1" applyFill="1" applyBorder="1" applyAlignment="1" applyProtection="1">
      <alignment horizontal="center" vertical="center" wrapText="1"/>
      <protection locked="0"/>
    </xf>
    <xf numFmtId="0" fontId="44" fillId="0" borderId="152" xfId="93" applyFont="1" applyBorder="1" applyAlignment="1" applyProtection="1">
      <alignment horizontal="center" vertical="center" wrapText="1"/>
      <protection locked="0"/>
    </xf>
    <xf numFmtId="0" fontId="44" fillId="0" borderId="153" xfId="93" applyFont="1" applyBorder="1" applyAlignment="1" applyProtection="1">
      <alignment horizontal="center" vertical="center" wrapText="1"/>
      <protection locked="0"/>
    </xf>
    <xf numFmtId="0" fontId="44" fillId="43" borderId="153" xfId="93" applyFont="1" applyFill="1" applyBorder="1" applyAlignment="1" applyProtection="1">
      <alignment horizontal="center" vertical="center" wrapText="1"/>
      <protection locked="0"/>
    </xf>
    <xf numFmtId="0" fontId="44" fillId="43" borderId="154" xfId="93" applyFont="1" applyFill="1" applyBorder="1" applyAlignment="1" applyProtection="1">
      <alignment horizontal="center" vertical="center" wrapText="1"/>
      <protection locked="0"/>
    </xf>
    <xf numFmtId="0" fontId="0" fillId="0" borderId="148" xfId="93" applyFont="1" applyBorder="1" applyAlignment="1" applyProtection="1">
      <alignment horizontal="center" vertical="center" wrapText="1"/>
      <protection locked="0"/>
    </xf>
    <xf numFmtId="0" fontId="44" fillId="0" borderId="149" xfId="93" applyFont="1" applyBorder="1" applyAlignment="1" applyProtection="1">
      <alignment horizontal="center" vertical="center" wrapText="1"/>
      <protection locked="0"/>
    </xf>
    <xf numFmtId="0" fontId="44" fillId="43" borderId="151" xfId="93" applyFont="1" applyFill="1" applyBorder="1" applyAlignment="1" applyProtection="1">
      <alignment horizontal="center" vertical="center" wrapText="1"/>
      <protection locked="0"/>
    </xf>
    <xf numFmtId="0" fontId="44" fillId="43" borderId="150" xfId="93" applyFont="1" applyFill="1" applyBorder="1" applyAlignment="1" applyProtection="1">
      <alignment horizontal="center" vertical="center" wrapText="1"/>
      <protection locked="0"/>
    </xf>
    <xf numFmtId="0" fontId="86" fillId="39" borderId="156" xfId="93" applyFont="1" applyFill="1" applyBorder="1" applyAlignment="1" applyProtection="1">
      <alignment horizontal="center" vertical="center"/>
    </xf>
    <xf numFmtId="0" fontId="86" fillId="39" borderId="157" xfId="93" applyFont="1" applyFill="1" applyBorder="1" applyAlignment="1" applyProtection="1">
      <alignment horizontal="center" vertical="center"/>
    </xf>
    <xf numFmtId="0" fontId="86" fillId="39" borderId="158" xfId="93" applyFont="1" applyFill="1" applyBorder="1" applyAlignment="1" applyProtection="1">
      <alignment horizontal="center" vertical="center"/>
    </xf>
    <xf numFmtId="0" fontId="87" fillId="38" borderId="147" xfId="93" applyFont="1" applyFill="1" applyBorder="1" applyAlignment="1" applyProtection="1">
      <alignment horizontal="center" vertical="center" wrapText="1"/>
    </xf>
    <xf numFmtId="0" fontId="88" fillId="38" borderId="147" xfId="93" applyFont="1" applyFill="1" applyBorder="1" applyAlignment="1" applyProtection="1">
      <alignment horizontal="right" vertical="center" wrapText="1"/>
    </xf>
    <xf numFmtId="0" fontId="87" fillId="38" borderId="147" xfId="93" applyFont="1" applyFill="1" applyBorder="1" applyAlignment="1" applyProtection="1">
      <alignment horizontal="center" vertical="center" wrapText="1"/>
      <protection locked="0"/>
    </xf>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xf>
    <xf numFmtId="0" fontId="129" fillId="0" borderId="0" xfId="114" applyAlignment="1">
      <alignment wrapText="1"/>
    </xf>
  </cellXfs>
  <cellStyles count="115">
    <cellStyle name="Lien hypertexte" xfId="1" builtinId="8" hidden="1"/>
    <cellStyle name="Lien hypertexte" xfId="3"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114" builtinId="8"/>
    <cellStyle name="Lien hypertexte 2" xfId="94"/>
    <cellStyle name="Lien hypertexte 3" xfId="111"/>
    <cellStyle name="Lien hypertexte visité" xfId="2" builtinId="9" hidden="1"/>
    <cellStyle name="Lien hypertexte visité" xfId="4"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5" builtinId="9" hidden="1"/>
    <cellStyle name="Lien hypertexte visité" xfId="96" builtinId="9" hidden="1"/>
    <cellStyle name="Lien hypertexte visité" xfId="97" builtinId="9" hidden="1"/>
    <cellStyle name="Lien hypertexte visité" xfId="98" builtinId="9" hidden="1"/>
    <cellStyle name="Lien hypertexte visité" xfId="99" builtinId="9" hidden="1"/>
    <cellStyle name="Lien hypertexte visité" xfId="100" builtinId="9" hidden="1"/>
    <cellStyle name="Lien hypertexte visité" xfId="101" builtinId="9" hidden="1"/>
    <cellStyle name="Lien hypertexte visité" xfId="102" builtinId="9" hidden="1"/>
    <cellStyle name="Lien hypertexte visité" xfId="103" builtinId="9" hidden="1"/>
    <cellStyle name="Lien hypertexte visité" xfId="104" builtinId="9" hidden="1"/>
    <cellStyle name="Lien hypertexte visité" xfId="105" builtinId="9" hidden="1"/>
    <cellStyle name="Lien hypertexte visité" xfId="106" builtinId="9" hidden="1"/>
    <cellStyle name="Lien hypertexte visité" xfId="107" builtinId="9" hidden="1"/>
    <cellStyle name="Lien hypertexte visité" xfId="108" builtinId="9" hidden="1"/>
    <cellStyle name="Lien hypertexte visité" xfId="109" builtinId="9" hidden="1"/>
    <cellStyle name="Normal" xfId="0" builtinId="0"/>
    <cellStyle name="Normal 2" xfId="5"/>
    <cellStyle name="Normal 2 2" xfId="93"/>
    <cellStyle name="Normal 2 3" xfId="113"/>
    <cellStyle name="Normal 3" xfId="38"/>
    <cellStyle name="Normal 3 2" xfId="112"/>
    <cellStyle name="Normal 4" xfId="110"/>
  </cellStyles>
  <dxfs count="0"/>
  <tableStyles count="0" defaultTableStyle="TableStyleMedium9" defaultPivotStyle="PivotStyleMedium4"/>
  <colors>
    <mruColors>
      <color rgb="FFD0E10F"/>
      <color rgb="FFBBE9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customschemas.google.com/relationships/workbookmetadata" Target="metadata"/><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18"/>
  <c:chart>
    <c:autoTitleDeleted val="1"/>
    <c:plotArea>
      <c:layout>
        <c:manualLayout>
          <c:layoutTarget val="inner"/>
          <c:xMode val="edge"/>
          <c:yMode val="edge"/>
          <c:x val="4.1800401288168698E-2"/>
          <c:y val="3.8090369473046601E-2"/>
          <c:w val="0.88086749060007696"/>
          <c:h val="0.43967607510599599"/>
        </c:manualLayout>
      </c:layout>
      <c:barChart>
        <c:barDir val="bar"/>
        <c:grouping val="clustered"/>
        <c:varyColors val="1"/>
        <c:ser>
          <c:idx val="0"/>
          <c:order val="0"/>
          <c:tx>
            <c:strRef>
              <c:f>'Récapitulatif classe'!$A$6</c:f>
              <c:strCache>
                <c:ptCount val="1"/>
                <c:pt idx="0">
                  <c:v>ont des difficultés d’apprentissage</c:v>
                </c:pt>
              </c:strCache>
            </c:strRef>
          </c:tx>
          <c:spPr>
            <a:solidFill>
              <a:srgbClr val="FFD9AC"/>
            </a:solidFill>
          </c:spPr>
          <c:invertIfNegative val="1"/>
          <c:cat>
            <c:numRef>
              <c:f>'Récapitulatif classe'!$B$5</c:f>
              <c:numCache>
                <c:formatCode>General</c:formatCode>
                <c:ptCount val="1"/>
              </c:numCache>
            </c:numRef>
          </c:cat>
          <c:val>
            <c:numRef>
              <c:f>'Récapitulatif classe'!$B$6</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D407-47C4-9B10-432A5C3DA586}"/>
            </c:ext>
          </c:extLst>
        </c:ser>
        <c:ser>
          <c:idx val="1"/>
          <c:order val="1"/>
          <c:tx>
            <c:strRef>
              <c:f>'Récapitulatif classe'!$A$7</c:f>
              <c:strCache>
                <c:ptCount val="1"/>
                <c:pt idx="0">
                  <c:v>ont des résultats scolaires très faibles</c:v>
                </c:pt>
              </c:strCache>
            </c:strRef>
          </c:tx>
          <c:spPr>
            <a:solidFill>
              <a:srgbClr val="FFAB26"/>
            </a:solidFill>
          </c:spPr>
          <c:invertIfNegative val="1"/>
          <c:cat>
            <c:numRef>
              <c:f>'Récapitulatif classe'!$B$5</c:f>
              <c:numCache>
                <c:formatCode>General</c:formatCode>
                <c:ptCount val="1"/>
              </c:numCache>
            </c:numRef>
          </c:cat>
          <c:val>
            <c:numRef>
              <c:f>'Récapitulatif classe'!$B$7</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D407-47C4-9B10-432A5C3DA586}"/>
            </c:ext>
          </c:extLst>
        </c:ser>
        <c:ser>
          <c:idx val="2"/>
          <c:order val="2"/>
          <c:tx>
            <c:strRef>
              <c:f>'Récapitulatif classe'!$A$8</c:f>
              <c:strCache>
                <c:ptCount val="1"/>
                <c:pt idx="0">
                  <c:v>vivent des malentendus sur le sens de l'école </c:v>
                </c:pt>
              </c:strCache>
            </c:strRef>
          </c:tx>
          <c:spPr>
            <a:solidFill>
              <a:srgbClr val="D09EEF"/>
            </a:solidFill>
          </c:spPr>
          <c:invertIfNegative val="1"/>
          <c:cat>
            <c:numRef>
              <c:f>'Récapitulatif classe'!$B$5</c:f>
              <c:numCache>
                <c:formatCode>General</c:formatCode>
                <c:ptCount val="1"/>
              </c:numCache>
            </c:numRef>
          </c:cat>
          <c:val>
            <c:numRef>
              <c:f>'Récapitulatif classe'!$B$8</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D407-47C4-9B10-432A5C3DA586}"/>
            </c:ext>
          </c:extLst>
        </c:ser>
        <c:ser>
          <c:idx val="3"/>
          <c:order val="3"/>
          <c:tx>
            <c:strRef>
              <c:f>'Récapitulatif classe'!$A$9</c:f>
              <c:strCache>
                <c:ptCount val="1"/>
                <c:pt idx="0">
                  <c:v>présentent un désengagement émotionnel </c:v>
                </c:pt>
              </c:strCache>
            </c:strRef>
          </c:tx>
          <c:spPr>
            <a:solidFill>
              <a:srgbClr val="B738F4"/>
            </a:solidFill>
          </c:spPr>
          <c:invertIfNegative val="1"/>
          <c:cat>
            <c:numRef>
              <c:f>'Récapitulatif classe'!$B$5</c:f>
              <c:numCache>
                <c:formatCode>General</c:formatCode>
                <c:ptCount val="1"/>
              </c:numCache>
            </c:numRef>
          </c:cat>
          <c:val>
            <c:numRef>
              <c:f>'Récapitulatif classe'!$B$9</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D407-47C4-9B10-432A5C3DA586}"/>
            </c:ext>
          </c:extLst>
        </c:ser>
        <c:ser>
          <c:idx val="4"/>
          <c:order val="4"/>
          <c:tx>
            <c:strRef>
              <c:f>'Récapitulatif classe'!$A$10</c:f>
              <c:strCache>
                <c:ptCount val="1"/>
                <c:pt idx="0">
                  <c:v>ont des comportements en décalage avec la norme scolaire </c:v>
                </c:pt>
              </c:strCache>
            </c:strRef>
          </c:tx>
          <c:spPr>
            <a:solidFill>
              <a:srgbClr val="8B01F3"/>
            </a:solidFill>
          </c:spPr>
          <c:invertIfNegative val="1"/>
          <c:cat>
            <c:numRef>
              <c:f>'Récapitulatif classe'!$B$5</c:f>
              <c:numCache>
                <c:formatCode>General</c:formatCode>
                <c:ptCount val="1"/>
              </c:numCache>
            </c:numRef>
          </c:cat>
          <c:val>
            <c:numRef>
              <c:f>'Récapitulatif classe'!$B$10</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4-D407-47C4-9B10-432A5C3DA586}"/>
            </c:ext>
          </c:extLst>
        </c:ser>
        <c:ser>
          <c:idx val="5"/>
          <c:order val="5"/>
          <c:tx>
            <c:strRef>
              <c:f>'Récapitulatif classe'!$A$11</c:f>
              <c:strCache>
                <c:ptCount val="1"/>
                <c:pt idx="0">
                  <c:v>ne persévèrent pas face à la difficulté</c:v>
                </c:pt>
              </c:strCache>
            </c:strRef>
          </c:tx>
          <c:spPr>
            <a:solidFill>
              <a:srgbClr val="4D00BB"/>
            </a:solidFill>
          </c:spPr>
          <c:invertIfNegative val="1"/>
          <c:cat>
            <c:numRef>
              <c:f>'Récapitulatif classe'!$B$5</c:f>
              <c:numCache>
                <c:formatCode>General</c:formatCode>
                <c:ptCount val="1"/>
              </c:numCache>
            </c:numRef>
          </c:cat>
          <c:val>
            <c:numRef>
              <c:f>'Récapitulatif classe'!$B$11</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5-D407-47C4-9B10-432A5C3DA586}"/>
            </c:ext>
          </c:extLst>
        </c:ser>
        <c:ser>
          <c:idx val="6"/>
          <c:order val="6"/>
          <c:tx>
            <c:strRef>
              <c:f>'Récapitulatif classe'!$A$12</c:f>
              <c:strCache>
                <c:ptCount val="1"/>
                <c:pt idx="0">
                  <c:v>présentent au moins 3 des caractéristiques précédentes</c:v>
                </c:pt>
              </c:strCache>
            </c:strRef>
          </c:tx>
          <c:spPr>
            <a:solidFill>
              <a:srgbClr val="45A5ED"/>
            </a:solidFill>
          </c:spPr>
          <c:invertIfNegative val="1"/>
          <c:cat>
            <c:numRef>
              <c:f>'Récapitulatif classe'!$B$5</c:f>
              <c:numCache>
                <c:formatCode>General</c:formatCode>
                <c:ptCount val="1"/>
              </c:numCache>
            </c:numRef>
          </c:cat>
          <c:val>
            <c:numRef>
              <c:f>'Récapitulatif classe'!$B$12</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6-D407-47C4-9B10-432A5C3DA586}"/>
            </c:ext>
          </c:extLst>
        </c:ser>
        <c:ser>
          <c:idx val="7"/>
          <c:order val="7"/>
          <c:tx>
            <c:strRef>
              <c:f>'Récapitulatif classe'!$A$13</c:f>
              <c:strCache>
                <c:ptCount val="1"/>
                <c:pt idx="0">
                  <c:v>s'épanouissent à l'école</c:v>
                </c:pt>
              </c:strCache>
            </c:strRef>
          </c:tx>
          <c:spPr>
            <a:solidFill>
              <a:srgbClr val="BBE936"/>
            </a:solidFill>
          </c:spPr>
          <c:invertIfNegative val="0"/>
          <c:cat>
            <c:numRef>
              <c:f>'Récapitulatif classe'!$B$5</c:f>
              <c:numCache>
                <c:formatCode>General</c:formatCode>
                <c:ptCount val="1"/>
              </c:numCache>
            </c:numRef>
          </c:cat>
          <c:val>
            <c:numRef>
              <c:f>'Récapitulatif classe'!$B$13</c:f>
              <c:numCache>
                <c:formatCode>General</c:formatCode>
                <c:ptCount val="1"/>
                <c:pt idx="0">
                  <c:v>0</c:v>
                </c:pt>
              </c:numCache>
            </c:numRef>
          </c:val>
          <c:extLst>
            <c:ext xmlns:c16="http://schemas.microsoft.com/office/drawing/2014/chart" uri="{C3380CC4-5D6E-409C-BE32-E72D297353CC}">
              <c16:uniqueId val="{00000007-D407-47C4-9B10-432A5C3DA586}"/>
            </c:ext>
          </c:extLst>
        </c:ser>
        <c:dLbls>
          <c:showLegendKey val="0"/>
          <c:showVal val="0"/>
          <c:showCatName val="0"/>
          <c:showSerName val="0"/>
          <c:showPercent val="0"/>
          <c:showBubbleSize val="0"/>
        </c:dLbls>
        <c:gapWidth val="150"/>
        <c:axId val="2087108008"/>
        <c:axId val="2084880664"/>
      </c:barChart>
      <c:catAx>
        <c:axId val="2087108008"/>
        <c:scaling>
          <c:orientation val="maxMin"/>
        </c:scaling>
        <c:delete val="0"/>
        <c:axPos val="l"/>
        <c:title>
          <c:tx>
            <c:rich>
              <a:bodyPr/>
              <a:lstStyle/>
              <a:p>
                <a:pPr lvl="0">
                  <a:defRPr b="0">
                    <a:solidFill>
                      <a:srgbClr val="000000"/>
                    </a:solidFill>
                    <a:latin typeface="+mn-lt"/>
                  </a:defRPr>
                </a:pPr>
                <a:endParaRPr lang="fr-FR"/>
              </a:p>
            </c:rich>
          </c:tx>
          <c:overlay val="0"/>
        </c:title>
        <c:numFmt formatCode="General" sourceLinked="1"/>
        <c:majorTickMark val="out"/>
        <c:minorTickMark val="none"/>
        <c:tickLblPos val="nextTo"/>
        <c:txPr>
          <a:bodyPr/>
          <a:lstStyle/>
          <a:p>
            <a:pPr lvl="0">
              <a:defRPr b="0" i="0">
                <a:solidFill>
                  <a:srgbClr val="000000"/>
                </a:solidFill>
                <a:latin typeface="+mn-lt"/>
              </a:defRPr>
            </a:pPr>
            <a:endParaRPr lang="fr-FR"/>
          </a:p>
        </c:txPr>
        <c:crossAx val="2084880664"/>
        <c:crosses val="autoZero"/>
        <c:auto val="1"/>
        <c:lblAlgn val="ctr"/>
        <c:lblOffset val="100"/>
        <c:noMultiLvlLbl val="1"/>
      </c:catAx>
      <c:valAx>
        <c:axId val="2084880664"/>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fr-FR"/>
              </a:p>
            </c:rich>
          </c:tx>
          <c:overlay val="0"/>
        </c:title>
        <c:numFmt formatCode="General" sourceLinked="1"/>
        <c:majorTickMark val="out"/>
        <c:minorTickMark val="none"/>
        <c:tickLblPos val="nextTo"/>
        <c:spPr>
          <a:ln/>
        </c:spPr>
        <c:txPr>
          <a:bodyPr/>
          <a:lstStyle/>
          <a:p>
            <a:pPr lvl="0">
              <a:defRPr b="0" i="0">
                <a:solidFill>
                  <a:srgbClr val="000000"/>
                </a:solidFill>
                <a:latin typeface="+mn-lt"/>
              </a:defRPr>
            </a:pPr>
            <a:endParaRPr lang="fr-FR"/>
          </a:p>
        </c:txPr>
        <c:crossAx val="2087108008"/>
        <c:crosses val="max"/>
        <c:crossBetween val="between"/>
      </c:valAx>
    </c:plotArea>
    <c:legend>
      <c:legendPos val="b"/>
      <c:legendEntry>
        <c:idx val="5"/>
        <c:txPr>
          <a:bodyPr/>
          <a:lstStyle/>
          <a:p>
            <a:pPr lvl="0">
              <a:defRPr b="1" i="0">
                <a:solidFill>
                  <a:srgbClr val="000000"/>
                </a:solidFill>
              </a:defRPr>
            </a:pPr>
            <a:endParaRPr lang="fr-FR"/>
          </a:p>
        </c:txPr>
      </c:legendEntry>
      <c:layout>
        <c:manualLayout>
          <c:xMode val="edge"/>
          <c:yMode val="edge"/>
          <c:x val="4.07904365273399E-2"/>
          <c:y val="0.55345269533616004"/>
          <c:w val="0.90771248882968902"/>
          <c:h val="0.42193192004845598"/>
        </c:manualLayout>
      </c:layout>
      <c:overlay val="0"/>
      <c:txPr>
        <a:bodyPr/>
        <a:lstStyle/>
        <a:p>
          <a:pPr lvl="0">
            <a:defRPr sz="1200" b="0" i="0">
              <a:solidFill>
                <a:srgbClr val="202222"/>
              </a:solidFill>
              <a:latin typeface="Assistant"/>
            </a:defRPr>
          </a:pPr>
          <a:endParaRPr lang="fr-FR"/>
        </a:p>
      </c:txPr>
    </c:legend>
    <c:plotVisOnly val="1"/>
    <c:dispBlanksAs val="zero"/>
    <c:showDLblsOverMax val="1"/>
  </c:chart>
  <c:spPr>
    <a:solidFill>
      <a:srgbClr val="F2F9FD"/>
    </a:solidFill>
  </c:sp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4.1393617903025301E-2"/>
          <c:y val="3.8090214273338099E-2"/>
          <c:w val="0.90297969332780803"/>
          <c:h val="0.460869222031843"/>
        </c:manualLayout>
      </c:layout>
      <c:barChart>
        <c:barDir val="bar"/>
        <c:grouping val="clustered"/>
        <c:varyColors val="1"/>
        <c:ser>
          <c:idx val="0"/>
          <c:order val="0"/>
          <c:tx>
            <c:strRef>
              <c:f>'Récapitulatif classe'!$A$27</c:f>
              <c:strCache>
                <c:ptCount val="1"/>
                <c:pt idx="0">
                  <c:v>une suite de parcours sans embûches</c:v>
                </c:pt>
              </c:strCache>
            </c:strRef>
          </c:tx>
          <c:spPr>
            <a:solidFill>
              <a:srgbClr val="BBE936"/>
            </a:solidFill>
          </c:spPr>
          <c:invertIfNegative val="1"/>
          <c:cat>
            <c:numRef>
              <c:f>'Récapitulatif classe'!$B$5</c:f>
              <c:numCache>
                <c:formatCode>General</c:formatCode>
                <c:ptCount val="1"/>
              </c:numCache>
            </c:numRef>
          </c:cat>
          <c:val>
            <c:numRef>
              <c:f>'Récapitulatif classe'!$B$27</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1E93-4DE8-9644-04B7DEDBBEB8}"/>
            </c:ext>
          </c:extLst>
        </c:ser>
        <c:ser>
          <c:idx val="1"/>
          <c:order val="1"/>
          <c:tx>
            <c:strRef>
              <c:f>'Récapitulatif classe'!$A$28</c:f>
              <c:strCache>
                <c:ptCount val="1"/>
                <c:pt idx="0">
                  <c:v>certaines difficultés ordinaires </c:v>
                </c:pt>
              </c:strCache>
            </c:strRef>
          </c:tx>
          <c:spPr>
            <a:solidFill>
              <a:srgbClr val="D0E10F"/>
            </a:solidFill>
          </c:spPr>
          <c:invertIfNegative val="1"/>
          <c:cat>
            <c:numRef>
              <c:f>'Récapitulatif classe'!$B$5</c:f>
              <c:numCache>
                <c:formatCode>General</c:formatCode>
                <c:ptCount val="1"/>
              </c:numCache>
            </c:numRef>
          </c:cat>
          <c:val>
            <c:numRef>
              <c:f>'Récapitulatif classe'!$B$28</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1E93-4DE8-9644-04B7DEDBBEB8}"/>
            </c:ext>
          </c:extLst>
        </c:ser>
        <c:ser>
          <c:idx val="2"/>
          <c:order val="2"/>
          <c:tx>
            <c:strRef>
              <c:f>'Récapitulatif classe'!$A$29</c:f>
              <c:strCache>
                <c:ptCount val="1"/>
                <c:pt idx="0">
                  <c:v>des difficultés assez importantes dans la suite de la scolarité</c:v>
                </c:pt>
              </c:strCache>
            </c:strRef>
          </c:tx>
          <c:spPr>
            <a:solidFill>
              <a:srgbClr val="D09EEF"/>
            </a:solidFill>
          </c:spPr>
          <c:invertIfNegative val="1"/>
          <c:cat>
            <c:numRef>
              <c:f>'Récapitulatif classe'!$B$5</c:f>
              <c:numCache>
                <c:formatCode>General</c:formatCode>
                <c:ptCount val="1"/>
              </c:numCache>
            </c:numRef>
          </c:cat>
          <c:val>
            <c:numRef>
              <c:f>'Récapitulatif classe'!$B$29</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1E93-4DE8-9644-04B7DEDBBEB8}"/>
            </c:ext>
          </c:extLst>
        </c:ser>
        <c:ser>
          <c:idx val="3"/>
          <c:order val="3"/>
          <c:tx>
            <c:strRef>
              <c:f>'Récapitulatif classe'!$A$30</c:f>
              <c:strCache>
                <c:ptCount val="1"/>
                <c:pt idx="0">
                  <c:v>des difficultés très importantes pour la suite de son parcours scolaire.</c:v>
                </c:pt>
              </c:strCache>
            </c:strRef>
          </c:tx>
          <c:spPr>
            <a:solidFill>
              <a:srgbClr val="B738F4"/>
            </a:solidFill>
          </c:spPr>
          <c:invertIfNegative val="1"/>
          <c:cat>
            <c:numRef>
              <c:f>'Récapitulatif classe'!$B$5</c:f>
              <c:numCache>
                <c:formatCode>General</c:formatCode>
                <c:ptCount val="1"/>
              </c:numCache>
            </c:numRef>
          </c:cat>
          <c:val>
            <c:numRef>
              <c:f>'Récapitulatif classe'!$B$30</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1E93-4DE8-9644-04B7DEDBBEB8}"/>
            </c:ext>
          </c:extLst>
        </c:ser>
        <c:dLbls>
          <c:showLegendKey val="0"/>
          <c:showVal val="0"/>
          <c:showCatName val="0"/>
          <c:showSerName val="0"/>
          <c:showPercent val="0"/>
          <c:showBubbleSize val="0"/>
        </c:dLbls>
        <c:gapWidth val="150"/>
        <c:axId val="2093078568"/>
        <c:axId val="2093083464"/>
      </c:barChart>
      <c:catAx>
        <c:axId val="2093078568"/>
        <c:scaling>
          <c:orientation val="maxMin"/>
        </c:scaling>
        <c:delete val="0"/>
        <c:axPos val="l"/>
        <c:title>
          <c:tx>
            <c:rich>
              <a:bodyPr/>
              <a:lstStyle/>
              <a:p>
                <a:pPr lvl="0">
                  <a:defRPr b="0">
                    <a:solidFill>
                      <a:srgbClr val="000000"/>
                    </a:solidFill>
                    <a:latin typeface="+mn-lt"/>
                  </a:defRPr>
                </a:pPr>
                <a:endParaRPr lang="fr-FR"/>
              </a:p>
            </c:rich>
          </c:tx>
          <c:overlay val="0"/>
        </c:title>
        <c:numFmt formatCode="General" sourceLinked="1"/>
        <c:majorTickMark val="out"/>
        <c:minorTickMark val="none"/>
        <c:tickLblPos val="nextTo"/>
        <c:txPr>
          <a:bodyPr/>
          <a:lstStyle/>
          <a:p>
            <a:pPr lvl="0">
              <a:defRPr b="0" i="0">
                <a:solidFill>
                  <a:srgbClr val="000000"/>
                </a:solidFill>
                <a:latin typeface="+mn-lt"/>
              </a:defRPr>
            </a:pPr>
            <a:endParaRPr lang="fr-FR"/>
          </a:p>
        </c:txPr>
        <c:crossAx val="2093083464"/>
        <c:crosses val="autoZero"/>
        <c:auto val="1"/>
        <c:lblAlgn val="ctr"/>
        <c:lblOffset val="100"/>
        <c:noMultiLvlLbl val="1"/>
      </c:catAx>
      <c:valAx>
        <c:axId val="2093083464"/>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fr-FR"/>
              </a:p>
            </c:rich>
          </c:tx>
          <c:overlay val="0"/>
        </c:title>
        <c:numFmt formatCode="General" sourceLinked="1"/>
        <c:majorTickMark val="out"/>
        <c:minorTickMark val="none"/>
        <c:tickLblPos val="nextTo"/>
        <c:spPr>
          <a:ln/>
        </c:spPr>
        <c:txPr>
          <a:bodyPr/>
          <a:lstStyle/>
          <a:p>
            <a:pPr lvl="0">
              <a:defRPr b="0" i="0">
                <a:solidFill>
                  <a:srgbClr val="000000"/>
                </a:solidFill>
                <a:latin typeface="+mn-lt"/>
              </a:defRPr>
            </a:pPr>
            <a:endParaRPr lang="fr-FR"/>
          </a:p>
        </c:txPr>
        <c:crossAx val="2093078568"/>
        <c:crosses val="max"/>
        <c:crossBetween val="between"/>
      </c:valAx>
    </c:plotArea>
    <c:legend>
      <c:legendPos val="b"/>
      <c:layout>
        <c:manualLayout>
          <c:xMode val="edge"/>
          <c:yMode val="edge"/>
          <c:x val="3.6818068794032301E-2"/>
          <c:y val="0.652433171172075"/>
          <c:w val="0.88846912556983004"/>
          <c:h val="0.23009400833206101"/>
        </c:manualLayout>
      </c:layout>
      <c:overlay val="0"/>
      <c:txPr>
        <a:bodyPr/>
        <a:lstStyle/>
        <a:p>
          <a:pPr lvl="0">
            <a:defRPr sz="1200" b="0" i="0">
              <a:solidFill>
                <a:srgbClr val="202222"/>
              </a:solidFill>
              <a:latin typeface="Assistant"/>
            </a:defRPr>
          </a:pPr>
          <a:endParaRPr lang="fr-FR"/>
        </a:p>
      </c:txPr>
    </c:legend>
    <c:plotVisOnly val="1"/>
    <c:dispBlanksAs val="zero"/>
    <c:showDLblsOverMax val="1"/>
  </c:chart>
  <c:spPr>
    <a:solidFill>
      <a:srgbClr val="F2F9FD"/>
    </a:solidFill>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3.3978761527460398E-2"/>
          <c:y val="0.49496286490389602"/>
          <c:w val="0.93888136373349995"/>
          <c:h val="0.476652855620122"/>
        </c:manualLayout>
      </c:layout>
      <c:barChart>
        <c:barDir val="bar"/>
        <c:grouping val="clustered"/>
        <c:varyColors val="1"/>
        <c:ser>
          <c:idx val="0"/>
          <c:order val="0"/>
          <c:tx>
            <c:strRef>
              <c:f>'Récapitulatif classe'!$A$47</c:f>
              <c:strCache>
                <c:ptCount val="1"/>
                <c:pt idx="0">
                  <c:v>Conscience phono</c:v>
                </c:pt>
              </c:strCache>
            </c:strRef>
          </c:tx>
          <c:spPr>
            <a:solidFill>
              <a:srgbClr val="FFD9AC"/>
            </a:solidFill>
          </c:spPr>
          <c:invertIfNegative val="1"/>
          <c:cat>
            <c:numRef>
              <c:f>'Récapitulatif classe'!$B$5</c:f>
              <c:numCache>
                <c:formatCode>General</c:formatCode>
                <c:ptCount val="1"/>
              </c:numCache>
            </c:numRef>
          </c:cat>
          <c:val>
            <c:numRef>
              <c:f>'Récapitulatif classe'!$B$47</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AF89-4988-8701-7121B59131B7}"/>
            </c:ext>
          </c:extLst>
        </c:ser>
        <c:ser>
          <c:idx val="2"/>
          <c:order val="1"/>
          <c:tx>
            <c:strRef>
              <c:f>'Récapitulatif classe'!$A$48</c:f>
              <c:strCache>
                <c:ptCount val="1"/>
                <c:pt idx="0">
                  <c:v>Connaissance/Manipulation des lettres</c:v>
                </c:pt>
              </c:strCache>
            </c:strRef>
          </c:tx>
          <c:spPr>
            <a:solidFill>
              <a:srgbClr val="D09EEF"/>
            </a:solidFill>
          </c:spPr>
          <c:invertIfNegative val="1"/>
          <c:cat>
            <c:numRef>
              <c:f>'Récapitulatif classe'!$B$5</c:f>
              <c:numCache>
                <c:formatCode>General</c:formatCode>
                <c:ptCount val="1"/>
              </c:numCache>
            </c:numRef>
          </c:cat>
          <c:val>
            <c:numRef>
              <c:f>'Récapitulatif classe'!$B$48</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AF89-4988-8701-7121B59131B7}"/>
            </c:ext>
          </c:extLst>
        </c:ser>
        <c:ser>
          <c:idx val="3"/>
          <c:order val="2"/>
          <c:tx>
            <c:strRef>
              <c:f>'Récapitulatif classe'!$A$49</c:f>
              <c:strCache>
                <c:ptCount val="1"/>
                <c:pt idx="0">
                  <c:v>Comprendre les écrits lus</c:v>
                </c:pt>
              </c:strCache>
            </c:strRef>
          </c:tx>
          <c:spPr>
            <a:solidFill>
              <a:srgbClr val="B738F4"/>
            </a:solidFill>
          </c:spPr>
          <c:invertIfNegative val="1"/>
          <c:cat>
            <c:numRef>
              <c:f>'Récapitulatif classe'!$B$5</c:f>
              <c:numCache>
                <c:formatCode>General</c:formatCode>
                <c:ptCount val="1"/>
              </c:numCache>
            </c:numRef>
          </c:cat>
          <c:val>
            <c:numRef>
              <c:f>'Récapitulatif classe'!$B$49</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AF89-4988-8701-7121B59131B7}"/>
            </c:ext>
          </c:extLst>
        </c:ser>
        <c:ser>
          <c:idx val="4"/>
          <c:order val="3"/>
          <c:tx>
            <c:strRef>
              <c:f>'Récapitulatif classe'!$A$50</c:f>
              <c:strCache>
                <c:ptCount val="1"/>
                <c:pt idx="0">
                  <c:v>Encodage </c:v>
                </c:pt>
              </c:strCache>
            </c:strRef>
          </c:tx>
          <c:invertIfNegative val="0"/>
          <c:cat>
            <c:numRef>
              <c:f>'Récapitulatif classe'!$B$5</c:f>
              <c:numCache>
                <c:formatCode>General</c:formatCode>
                <c:ptCount val="1"/>
              </c:numCache>
            </c:numRef>
          </c:cat>
          <c:val>
            <c:numRef>
              <c:f>'Récapitulatif classe'!$B$50</c:f>
              <c:numCache>
                <c:formatCode>General</c:formatCode>
                <c:ptCount val="1"/>
                <c:pt idx="0">
                  <c:v>0</c:v>
                </c:pt>
              </c:numCache>
            </c:numRef>
          </c:val>
          <c:extLst>
            <c:ext xmlns:c16="http://schemas.microsoft.com/office/drawing/2014/chart" uri="{C3380CC4-5D6E-409C-BE32-E72D297353CC}">
              <c16:uniqueId val="{00000004-AF89-4988-8701-7121B59131B7}"/>
            </c:ext>
          </c:extLst>
        </c:ser>
        <c:ser>
          <c:idx val="5"/>
          <c:order val="4"/>
          <c:tx>
            <c:strRef>
              <c:f>'Récapitulatif classe'!$A$51</c:f>
              <c:strCache>
                <c:ptCount val="1"/>
                <c:pt idx="0">
                  <c:v>Graphisme</c:v>
                </c:pt>
              </c:strCache>
            </c:strRef>
          </c:tx>
          <c:invertIfNegative val="0"/>
          <c:cat>
            <c:numRef>
              <c:f>'Récapitulatif classe'!$B$5</c:f>
              <c:numCache>
                <c:formatCode>General</c:formatCode>
                <c:ptCount val="1"/>
              </c:numCache>
            </c:numRef>
          </c:cat>
          <c:val>
            <c:numRef>
              <c:f>'Récapitulatif classe'!$B$51</c:f>
              <c:numCache>
                <c:formatCode>General</c:formatCode>
                <c:ptCount val="1"/>
                <c:pt idx="0">
                  <c:v>0</c:v>
                </c:pt>
              </c:numCache>
            </c:numRef>
          </c:val>
          <c:extLst>
            <c:ext xmlns:c16="http://schemas.microsoft.com/office/drawing/2014/chart" uri="{C3380CC4-5D6E-409C-BE32-E72D297353CC}">
              <c16:uniqueId val="{00000005-AF89-4988-8701-7121B59131B7}"/>
            </c:ext>
          </c:extLst>
        </c:ser>
        <c:ser>
          <c:idx val="6"/>
          <c:order val="5"/>
          <c:tx>
            <c:strRef>
              <c:f>'Récapitulatif classe'!$A$52</c:f>
              <c:strCache>
                <c:ptCount val="1"/>
                <c:pt idx="0">
                  <c:v>Comportement moteur</c:v>
                </c:pt>
              </c:strCache>
            </c:strRef>
          </c:tx>
          <c:invertIfNegative val="0"/>
          <c:cat>
            <c:numRef>
              <c:f>'Récapitulatif classe'!$B$5</c:f>
              <c:numCache>
                <c:formatCode>General</c:formatCode>
                <c:ptCount val="1"/>
              </c:numCache>
            </c:numRef>
          </c:cat>
          <c:val>
            <c:numRef>
              <c:f>'Récapitulatif classe'!$B$52</c:f>
              <c:numCache>
                <c:formatCode>General</c:formatCode>
                <c:ptCount val="1"/>
                <c:pt idx="0">
                  <c:v>0</c:v>
                </c:pt>
              </c:numCache>
            </c:numRef>
          </c:val>
          <c:extLst>
            <c:ext xmlns:c16="http://schemas.microsoft.com/office/drawing/2014/chart" uri="{C3380CC4-5D6E-409C-BE32-E72D297353CC}">
              <c16:uniqueId val="{00000006-AF89-4988-8701-7121B59131B7}"/>
            </c:ext>
          </c:extLst>
        </c:ser>
        <c:ser>
          <c:idx val="7"/>
          <c:order val="6"/>
          <c:tx>
            <c:strRef>
              <c:f>'Récapitulatif classe'!$A$53</c:f>
              <c:strCache>
                <c:ptCount val="1"/>
                <c:pt idx="0">
                  <c:v>Comprendre le langage oral</c:v>
                </c:pt>
              </c:strCache>
            </c:strRef>
          </c:tx>
          <c:invertIfNegative val="0"/>
          <c:cat>
            <c:numRef>
              <c:f>'Récapitulatif classe'!$B$5</c:f>
              <c:numCache>
                <c:formatCode>General</c:formatCode>
                <c:ptCount val="1"/>
              </c:numCache>
            </c:numRef>
          </c:cat>
          <c:val>
            <c:numRef>
              <c:f>'Récapitulatif classe'!$B$53</c:f>
              <c:numCache>
                <c:formatCode>General</c:formatCode>
                <c:ptCount val="1"/>
                <c:pt idx="0">
                  <c:v>0</c:v>
                </c:pt>
              </c:numCache>
            </c:numRef>
          </c:val>
          <c:extLst>
            <c:ext xmlns:c16="http://schemas.microsoft.com/office/drawing/2014/chart" uri="{C3380CC4-5D6E-409C-BE32-E72D297353CC}">
              <c16:uniqueId val="{00000007-AF89-4988-8701-7121B59131B7}"/>
            </c:ext>
          </c:extLst>
        </c:ser>
        <c:ser>
          <c:idx val="8"/>
          <c:order val="7"/>
          <c:tx>
            <c:strRef>
              <c:f>'Récapitulatif classe'!$A$54</c:f>
              <c:strCache>
                <c:ptCount val="1"/>
                <c:pt idx="0">
                  <c:v>Parler et se faire comprendre à l'oral</c:v>
                </c:pt>
              </c:strCache>
            </c:strRef>
          </c:tx>
          <c:invertIfNegative val="0"/>
          <c:cat>
            <c:numRef>
              <c:f>'Récapitulatif classe'!$B$5</c:f>
              <c:numCache>
                <c:formatCode>General</c:formatCode>
                <c:ptCount val="1"/>
              </c:numCache>
            </c:numRef>
          </c:cat>
          <c:val>
            <c:numRef>
              <c:f>'Récapitulatif classe'!$B$54</c:f>
              <c:numCache>
                <c:formatCode>General</c:formatCode>
                <c:ptCount val="1"/>
                <c:pt idx="0">
                  <c:v>0</c:v>
                </c:pt>
              </c:numCache>
            </c:numRef>
          </c:val>
          <c:extLst>
            <c:ext xmlns:c16="http://schemas.microsoft.com/office/drawing/2014/chart" uri="{C3380CC4-5D6E-409C-BE32-E72D297353CC}">
              <c16:uniqueId val="{00000008-AF89-4988-8701-7121B59131B7}"/>
            </c:ext>
          </c:extLst>
        </c:ser>
        <c:ser>
          <c:idx val="9"/>
          <c:order val="8"/>
          <c:tx>
            <c:strRef>
              <c:f>'Récapitulatif classe'!$A$55</c:f>
              <c:strCache>
                <c:ptCount val="1"/>
                <c:pt idx="0">
                  <c:v>L'attention</c:v>
                </c:pt>
              </c:strCache>
            </c:strRef>
          </c:tx>
          <c:invertIfNegative val="0"/>
          <c:cat>
            <c:numRef>
              <c:f>'Récapitulatif classe'!$B$5</c:f>
              <c:numCache>
                <c:formatCode>General</c:formatCode>
                <c:ptCount val="1"/>
              </c:numCache>
            </c:numRef>
          </c:cat>
          <c:val>
            <c:numRef>
              <c:f>'Récapitulatif classe'!$B$55</c:f>
              <c:numCache>
                <c:formatCode>General</c:formatCode>
                <c:ptCount val="1"/>
                <c:pt idx="0">
                  <c:v>0</c:v>
                </c:pt>
              </c:numCache>
            </c:numRef>
          </c:val>
          <c:extLst>
            <c:ext xmlns:c16="http://schemas.microsoft.com/office/drawing/2014/chart" uri="{C3380CC4-5D6E-409C-BE32-E72D297353CC}">
              <c16:uniqueId val="{00000009-AF89-4988-8701-7121B59131B7}"/>
            </c:ext>
          </c:extLst>
        </c:ser>
        <c:ser>
          <c:idx val="10"/>
          <c:order val="9"/>
          <c:tx>
            <c:strRef>
              <c:f>'Récapitulatif classe'!$A$56</c:f>
              <c:strCache>
                <c:ptCount val="1"/>
                <c:pt idx="0">
                  <c:v>La mémorisation</c:v>
                </c:pt>
              </c:strCache>
            </c:strRef>
          </c:tx>
          <c:invertIfNegative val="0"/>
          <c:cat>
            <c:numRef>
              <c:f>'Récapitulatif classe'!$B$5</c:f>
              <c:numCache>
                <c:formatCode>General</c:formatCode>
                <c:ptCount val="1"/>
              </c:numCache>
            </c:numRef>
          </c:cat>
          <c:val>
            <c:numRef>
              <c:f>'Récapitulatif classe'!$B$56</c:f>
              <c:numCache>
                <c:formatCode>General</c:formatCode>
                <c:ptCount val="1"/>
                <c:pt idx="0">
                  <c:v>0</c:v>
                </c:pt>
              </c:numCache>
            </c:numRef>
          </c:val>
          <c:extLst>
            <c:ext xmlns:c16="http://schemas.microsoft.com/office/drawing/2014/chart" uri="{C3380CC4-5D6E-409C-BE32-E72D297353CC}">
              <c16:uniqueId val="{0000000A-AF89-4988-8701-7121B59131B7}"/>
            </c:ext>
          </c:extLst>
        </c:ser>
        <c:ser>
          <c:idx val="11"/>
          <c:order val="10"/>
          <c:tx>
            <c:strRef>
              <c:f>'Récapitulatif classe'!$A$57</c:f>
              <c:strCache>
                <c:ptCount val="1"/>
                <c:pt idx="0">
                  <c:v>La capacité à coopérer</c:v>
                </c:pt>
              </c:strCache>
            </c:strRef>
          </c:tx>
          <c:invertIfNegative val="0"/>
          <c:cat>
            <c:numRef>
              <c:f>'Récapitulatif classe'!$B$5</c:f>
              <c:numCache>
                <c:formatCode>General</c:formatCode>
                <c:ptCount val="1"/>
              </c:numCache>
            </c:numRef>
          </c:cat>
          <c:val>
            <c:numRef>
              <c:f>'Récapitulatif classe'!$B$57</c:f>
              <c:numCache>
                <c:formatCode>General</c:formatCode>
                <c:ptCount val="1"/>
                <c:pt idx="0">
                  <c:v>0</c:v>
                </c:pt>
              </c:numCache>
            </c:numRef>
          </c:val>
          <c:extLst>
            <c:ext xmlns:c16="http://schemas.microsoft.com/office/drawing/2014/chart" uri="{C3380CC4-5D6E-409C-BE32-E72D297353CC}">
              <c16:uniqueId val="{0000000B-AF89-4988-8701-7121B59131B7}"/>
            </c:ext>
          </c:extLst>
        </c:ser>
        <c:ser>
          <c:idx val="12"/>
          <c:order val="11"/>
          <c:tx>
            <c:strRef>
              <c:f>'Récapitulatif classe'!$A$58</c:f>
              <c:strCache>
                <c:ptCount val="1"/>
                <c:pt idx="0">
                  <c:v>Le fonctionnement cognitif</c:v>
                </c:pt>
              </c:strCache>
            </c:strRef>
          </c:tx>
          <c:invertIfNegative val="0"/>
          <c:cat>
            <c:numRef>
              <c:f>'Récapitulatif classe'!$B$5</c:f>
              <c:numCache>
                <c:formatCode>General</c:formatCode>
                <c:ptCount val="1"/>
              </c:numCache>
            </c:numRef>
          </c:cat>
          <c:val>
            <c:numRef>
              <c:f>'Récapitulatif classe'!$B$58</c:f>
              <c:numCache>
                <c:formatCode>General</c:formatCode>
                <c:ptCount val="1"/>
                <c:pt idx="0">
                  <c:v>0</c:v>
                </c:pt>
              </c:numCache>
            </c:numRef>
          </c:val>
          <c:extLst>
            <c:ext xmlns:c16="http://schemas.microsoft.com/office/drawing/2014/chart" uri="{C3380CC4-5D6E-409C-BE32-E72D297353CC}">
              <c16:uniqueId val="{0000000C-AF89-4988-8701-7121B59131B7}"/>
            </c:ext>
          </c:extLst>
        </c:ser>
        <c:ser>
          <c:idx val="13"/>
          <c:order val="12"/>
          <c:tx>
            <c:strRef>
              <c:f>'Récapitulatif classe'!$A$59</c:f>
              <c:strCache>
                <c:ptCount val="1"/>
                <c:pt idx="0">
                  <c:v>Construction du nombre</c:v>
                </c:pt>
              </c:strCache>
            </c:strRef>
          </c:tx>
          <c:invertIfNegative val="0"/>
          <c:cat>
            <c:numRef>
              <c:f>'Récapitulatif classe'!$B$5</c:f>
              <c:numCache>
                <c:formatCode>General</c:formatCode>
                <c:ptCount val="1"/>
              </c:numCache>
            </c:numRef>
          </c:cat>
          <c:val>
            <c:numRef>
              <c:f>'Récapitulatif classe'!$B$59</c:f>
              <c:numCache>
                <c:formatCode>General</c:formatCode>
                <c:ptCount val="1"/>
                <c:pt idx="0">
                  <c:v>0</c:v>
                </c:pt>
              </c:numCache>
            </c:numRef>
          </c:val>
          <c:extLst>
            <c:ext xmlns:c16="http://schemas.microsoft.com/office/drawing/2014/chart" uri="{C3380CC4-5D6E-409C-BE32-E72D297353CC}">
              <c16:uniqueId val="{0000000D-AF89-4988-8701-7121B59131B7}"/>
            </c:ext>
          </c:extLst>
        </c:ser>
        <c:ser>
          <c:idx val="1"/>
          <c:order val="13"/>
          <c:tx>
            <c:strRef>
              <c:f>'Récapitulatif classe'!$A$60</c:f>
              <c:strCache>
                <c:ptCount val="1"/>
                <c:pt idx="0">
                  <c:v>Énumérer pour dénombrer</c:v>
                </c:pt>
              </c:strCache>
            </c:strRef>
          </c:tx>
          <c:invertIfNegative val="0"/>
          <c:val>
            <c:numRef>
              <c:f>'Récapitulatif classe'!$B$60</c:f>
              <c:numCache>
                <c:formatCode>General</c:formatCode>
                <c:ptCount val="1"/>
                <c:pt idx="0">
                  <c:v>0</c:v>
                </c:pt>
              </c:numCache>
            </c:numRef>
          </c:val>
          <c:extLst>
            <c:ext xmlns:c16="http://schemas.microsoft.com/office/drawing/2014/chart" uri="{C3380CC4-5D6E-409C-BE32-E72D297353CC}">
              <c16:uniqueId val="{00000000-C361-4A6A-90A6-6546346F3B0A}"/>
            </c:ext>
          </c:extLst>
        </c:ser>
        <c:ser>
          <c:idx val="14"/>
          <c:order val="14"/>
          <c:tx>
            <c:strRef>
              <c:f>'Récapitulatif classe'!$A$61</c:f>
              <c:strCache>
                <c:ptCount val="1"/>
                <c:pt idx="0">
                  <c:v>Résoudre un problème</c:v>
                </c:pt>
              </c:strCache>
            </c:strRef>
          </c:tx>
          <c:invertIfNegative val="0"/>
          <c:val>
            <c:numRef>
              <c:f>'Récapitulatif classe'!$B$61</c:f>
              <c:numCache>
                <c:formatCode>General</c:formatCode>
                <c:ptCount val="1"/>
                <c:pt idx="0">
                  <c:v>0</c:v>
                </c:pt>
              </c:numCache>
            </c:numRef>
          </c:val>
          <c:extLst>
            <c:ext xmlns:c16="http://schemas.microsoft.com/office/drawing/2014/chart" uri="{C3380CC4-5D6E-409C-BE32-E72D297353CC}">
              <c16:uniqueId val="{00000001-C361-4A6A-90A6-6546346F3B0A}"/>
            </c:ext>
          </c:extLst>
        </c:ser>
        <c:dLbls>
          <c:showLegendKey val="0"/>
          <c:showVal val="0"/>
          <c:showCatName val="0"/>
          <c:showSerName val="0"/>
          <c:showPercent val="0"/>
          <c:showBubbleSize val="0"/>
        </c:dLbls>
        <c:gapWidth val="150"/>
        <c:overlap val="-25"/>
        <c:axId val="2093366152"/>
        <c:axId val="2093374584"/>
      </c:barChart>
      <c:catAx>
        <c:axId val="2093366152"/>
        <c:scaling>
          <c:orientation val="maxMin"/>
        </c:scaling>
        <c:delete val="0"/>
        <c:axPos val="l"/>
        <c:numFmt formatCode="General" sourceLinked="1"/>
        <c:majorTickMark val="none"/>
        <c:minorTickMark val="none"/>
        <c:tickLblPos val="nextTo"/>
        <c:txPr>
          <a:bodyPr/>
          <a:lstStyle/>
          <a:p>
            <a:pPr lvl="0">
              <a:defRPr b="0" i="0">
                <a:solidFill>
                  <a:srgbClr val="000000"/>
                </a:solidFill>
                <a:latin typeface="+mn-lt"/>
              </a:defRPr>
            </a:pPr>
            <a:endParaRPr lang="fr-FR"/>
          </a:p>
        </c:txPr>
        <c:crossAx val="2093374584"/>
        <c:crosses val="autoZero"/>
        <c:auto val="1"/>
        <c:lblAlgn val="ctr"/>
        <c:lblOffset val="100"/>
        <c:noMultiLvlLbl val="1"/>
      </c:catAx>
      <c:valAx>
        <c:axId val="2093374584"/>
        <c:scaling>
          <c:orientation val="minMax"/>
        </c:scaling>
        <c:delete val="1"/>
        <c:axPos val="b"/>
        <c:majorGridlines/>
        <c:numFmt formatCode="General" sourceLinked="1"/>
        <c:majorTickMark val="out"/>
        <c:minorTickMark val="none"/>
        <c:tickLblPos val="nextTo"/>
        <c:crossAx val="2093366152"/>
        <c:crosses val="max"/>
        <c:crossBetween val="between"/>
      </c:valAx>
    </c:plotArea>
    <c:legend>
      <c:legendPos val="t"/>
      <c:layout>
        <c:manualLayout>
          <c:xMode val="edge"/>
          <c:yMode val="edge"/>
          <c:x val="4.1436884585669E-2"/>
          <c:y val="1.7467248908296901E-2"/>
          <c:w val="0.92718670759375399"/>
          <c:h val="0.36160205935796502"/>
        </c:manualLayout>
      </c:layout>
      <c:overlay val="0"/>
      <c:txPr>
        <a:bodyPr/>
        <a:lstStyle/>
        <a:p>
          <a:pPr lvl="0">
            <a:defRPr sz="1000" b="0" i="0" kern="600">
              <a:solidFill>
                <a:srgbClr val="202222"/>
              </a:solidFill>
              <a:latin typeface="Assistant"/>
            </a:defRPr>
          </a:pPr>
          <a:endParaRPr lang="fr-FR"/>
        </a:p>
      </c:txPr>
    </c:legend>
    <c:plotVisOnly val="1"/>
    <c:dispBlanksAs val="zero"/>
    <c:showDLblsOverMax val="1"/>
  </c:chart>
  <c:spPr>
    <a:solidFill>
      <a:srgbClr val="F2F9FD"/>
    </a:solidFill>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11.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12.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13.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14.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15.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16.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17.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18.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19.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21.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22.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23.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24.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25.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26.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27.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28.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29.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7"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s>
</file>

<file path=xl/drawings/_rels/drawing30.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31.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32.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33.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34.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35.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36.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37.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38.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3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5.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6.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7.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8.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_rels/drawing9.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8.png"/><Relationship Id="rId7" Type="http://schemas.openxmlformats.org/officeDocument/2006/relationships/image" Target="../media/image15.png"/><Relationship Id="rId2" Type="http://schemas.openxmlformats.org/officeDocument/2006/relationships/image" Target="../media/image13.png"/><Relationship Id="rId1" Type="http://schemas.openxmlformats.org/officeDocument/2006/relationships/image" Target="../media/image11.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14.png"/><Relationship Id="rId9"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1</xdr:col>
      <xdr:colOff>41274</xdr:colOff>
      <xdr:row>0</xdr:row>
      <xdr:rowOff>79375</xdr:rowOff>
    </xdr:from>
    <xdr:ext cx="2562226" cy="8001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917574" y="79375"/>
          <a:ext cx="2562226" cy="800100"/>
        </a:xfrm>
        <a:prstGeom prst="rect">
          <a:avLst/>
        </a:prstGeom>
        <a:noFill/>
        <a:ln w="19050" cap="flat" cmpd="sng">
          <a:solidFill>
            <a:srgbClr val="FFAB26"/>
          </a:solidFill>
          <a:prstDash val="lgDash"/>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Clr>
              <a:srgbClr val="202222"/>
            </a:buClr>
            <a:buSzPts val="1400"/>
            <a:buFont typeface="Merriweather"/>
            <a:buNone/>
          </a:pPr>
          <a:r>
            <a:rPr lang="en-US" sz="1400" b="0" i="0" u="none" strike="noStrike">
              <a:solidFill>
                <a:srgbClr val="202222"/>
              </a:solidFill>
              <a:latin typeface="Merriweather"/>
              <a:ea typeface="Merriweather"/>
              <a:cs typeface="Merriweather"/>
              <a:sym typeface="Merriweather"/>
            </a:rPr>
            <a:t>⚠️ Placez un "X" dans les cases pour indiquer une observation positive. ⚠️</a:t>
          </a:r>
          <a:endParaRPr sz="1400"/>
        </a:p>
      </xdr:txBody>
    </xdr:sp>
    <xdr:clientData fLocksWithSheet="0"/>
  </xdr:oneCellAnchor>
  <xdr:twoCellAnchor editAs="oneCell">
    <xdr:from>
      <xdr:col>6</xdr:col>
      <xdr:colOff>490900</xdr:colOff>
      <xdr:row>3</xdr:row>
      <xdr:rowOff>725850</xdr:rowOff>
    </xdr:from>
    <xdr:to>
      <xdr:col>6</xdr:col>
      <xdr:colOff>994900</xdr:colOff>
      <xdr:row>3</xdr:row>
      <xdr:rowOff>1229850</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8898300" y="3786550"/>
          <a:ext cx="504000" cy="504000"/>
        </a:xfrm>
        <a:prstGeom prst="rect">
          <a:avLst/>
        </a:prstGeom>
      </xdr:spPr>
    </xdr:pic>
    <xdr:clientData/>
  </xdr:twoCellAnchor>
  <xdr:twoCellAnchor editAs="oneCell">
    <xdr:from>
      <xdr:col>4</xdr:col>
      <xdr:colOff>490900</xdr:colOff>
      <xdr:row>3</xdr:row>
      <xdr:rowOff>725850</xdr:rowOff>
    </xdr:from>
    <xdr:to>
      <xdr:col>4</xdr:col>
      <xdr:colOff>994900</xdr:colOff>
      <xdr:row>3</xdr:row>
      <xdr:rowOff>1229850</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5748700" y="3786550"/>
          <a:ext cx="504000" cy="504000"/>
        </a:xfrm>
        <a:prstGeom prst="rect">
          <a:avLst/>
        </a:prstGeom>
      </xdr:spPr>
    </xdr:pic>
    <xdr:clientData/>
  </xdr:twoCellAnchor>
  <xdr:twoCellAnchor editAs="oneCell">
    <xdr:from>
      <xdr:col>5</xdr:col>
      <xdr:colOff>630600</xdr:colOff>
      <xdr:row>3</xdr:row>
      <xdr:rowOff>725850</xdr:rowOff>
    </xdr:from>
    <xdr:to>
      <xdr:col>5</xdr:col>
      <xdr:colOff>1134600</xdr:colOff>
      <xdr:row>3</xdr:row>
      <xdr:rowOff>1229850</xdr:rowOff>
    </xdr:to>
    <xdr:pic>
      <xdr:nvPicPr>
        <xdr:cNvPr id="13" name="Imag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a:stretch>
          <a:fillRect/>
        </a:stretch>
      </xdr:blipFill>
      <xdr:spPr>
        <a:xfrm>
          <a:off x="7336200" y="3786550"/>
          <a:ext cx="504000" cy="504000"/>
        </a:xfrm>
        <a:prstGeom prst="rect">
          <a:avLst/>
        </a:prstGeom>
      </xdr:spPr>
    </xdr:pic>
    <xdr:clientData/>
  </xdr:twoCellAnchor>
  <xdr:twoCellAnchor editAs="oneCell">
    <xdr:from>
      <xdr:col>1</xdr:col>
      <xdr:colOff>325800</xdr:colOff>
      <xdr:row>3</xdr:row>
      <xdr:rowOff>725850</xdr:rowOff>
    </xdr:from>
    <xdr:to>
      <xdr:col>1</xdr:col>
      <xdr:colOff>829800</xdr:colOff>
      <xdr:row>3</xdr:row>
      <xdr:rowOff>1229850</xdr:rowOff>
    </xdr:to>
    <xdr:pic>
      <xdr:nvPicPr>
        <xdr:cNvPr id="14" name="Imag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a:stretch>
          <a:fillRect/>
        </a:stretch>
      </xdr:blipFill>
      <xdr:spPr>
        <a:xfrm>
          <a:off x="1202100" y="3786550"/>
          <a:ext cx="504000" cy="504000"/>
        </a:xfrm>
        <a:prstGeom prst="rect">
          <a:avLst/>
        </a:prstGeom>
      </xdr:spPr>
    </xdr:pic>
    <xdr:clientData/>
  </xdr:twoCellAnchor>
  <xdr:twoCellAnchor editAs="oneCell">
    <xdr:from>
      <xdr:col>2</xdr:col>
      <xdr:colOff>300400</xdr:colOff>
      <xdr:row>3</xdr:row>
      <xdr:rowOff>725850</xdr:rowOff>
    </xdr:from>
    <xdr:to>
      <xdr:col>2</xdr:col>
      <xdr:colOff>804400</xdr:colOff>
      <xdr:row>3</xdr:row>
      <xdr:rowOff>1229850</xdr:rowOff>
    </xdr:to>
    <xdr:pic>
      <xdr:nvPicPr>
        <xdr:cNvPr id="15" name="Imag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5"/>
        <a:stretch>
          <a:fillRect/>
        </a:stretch>
      </xdr:blipFill>
      <xdr:spPr>
        <a:xfrm>
          <a:off x="2345100" y="3786550"/>
          <a:ext cx="504000" cy="504000"/>
        </a:xfrm>
        <a:prstGeom prst="rect">
          <a:avLst/>
        </a:prstGeom>
      </xdr:spPr>
    </xdr:pic>
    <xdr:clientData/>
  </xdr:twoCellAnchor>
  <xdr:twoCellAnchor editAs="oneCell">
    <xdr:from>
      <xdr:col>3</xdr:col>
      <xdr:colOff>821100</xdr:colOff>
      <xdr:row>3</xdr:row>
      <xdr:rowOff>725850</xdr:rowOff>
    </xdr:from>
    <xdr:to>
      <xdr:col>3</xdr:col>
      <xdr:colOff>1325100</xdr:colOff>
      <xdr:row>3</xdr:row>
      <xdr:rowOff>1229850</xdr:rowOff>
    </xdr:to>
    <xdr:pic>
      <xdr:nvPicPr>
        <xdr:cNvPr id="16" name="Imag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6"/>
        <a:stretch>
          <a:fillRect/>
        </a:stretch>
      </xdr:blipFill>
      <xdr:spPr>
        <a:xfrm>
          <a:off x="3958000" y="3786550"/>
          <a:ext cx="504000" cy="504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drawings/drawing18.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drawings/drawing19.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152400</xdr:colOff>
      <xdr:row>3</xdr:row>
      <xdr:rowOff>165100</xdr:rowOff>
    </xdr:from>
    <xdr:ext cx="5930900" cy="4622800"/>
    <xdr:graphicFrame macro="">
      <xdr:nvGraphicFramePr>
        <xdr:cNvPr id="444257261" name="Chart 1" title="Graphique">
          <a:extLst>
            <a:ext uri="{FF2B5EF4-FFF2-40B4-BE49-F238E27FC236}">
              <a16:creationId xmlns:a16="http://schemas.microsoft.com/office/drawing/2014/main" id="{00000000-0008-0000-0100-0000EDD37A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xdr:col>
      <xdr:colOff>127000</xdr:colOff>
      <xdr:row>24</xdr:row>
      <xdr:rowOff>165100</xdr:rowOff>
    </xdr:from>
    <xdr:ext cx="6032500" cy="3860800"/>
    <xdr:graphicFrame macro="">
      <xdr:nvGraphicFramePr>
        <xdr:cNvPr id="4" name="Chart 1" title="Graphique">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2</xdr:col>
      <xdr:colOff>88900</xdr:colOff>
      <xdr:row>45</xdr:row>
      <xdr:rowOff>12700</xdr:rowOff>
    </xdr:from>
    <xdr:ext cx="5994400" cy="5283200"/>
    <xdr:graphicFrame macro="">
      <xdr:nvGraphicFramePr>
        <xdr:cNvPr id="5" name="Chart 1" title="Graphique">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drawings/drawing20.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drawings/drawing21.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drawings/drawing22.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drawings/drawing23.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drawings/drawing24.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drawings/drawing25.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drawings/drawing26.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drawings/drawing27.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drawings/drawing28.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drawings/drawing29.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304800</xdr:colOff>
      <xdr:row>3</xdr:row>
      <xdr:rowOff>66675</xdr:rowOff>
    </xdr:from>
    <xdr:ext cx="666750" cy="695325"/>
    <xdr:pic>
      <xdr:nvPicPr>
        <xdr:cNvPr id="2" name="image1.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323850</xdr:colOff>
      <xdr:row>3</xdr:row>
      <xdr:rowOff>603250</xdr:rowOff>
    </xdr:from>
    <xdr:ext cx="838200" cy="800100"/>
    <xdr:pic>
      <xdr:nvPicPr>
        <xdr:cNvPr id="3" name="image9.png" title="Imag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xfrm>
          <a:off x="2686050" y="1619250"/>
          <a:ext cx="838200" cy="800100"/>
        </a:xfrm>
        <a:prstGeom prst="rect">
          <a:avLst/>
        </a:prstGeom>
        <a:noFill/>
      </xdr:spPr>
    </xdr:pic>
    <xdr:clientData fLocksWithSheet="0"/>
  </xdr:oneCellAnchor>
  <xdr:oneCellAnchor>
    <xdr:from>
      <xdr:col>3</xdr:col>
      <xdr:colOff>323850</xdr:colOff>
      <xdr:row>3</xdr:row>
      <xdr:rowOff>603250</xdr:rowOff>
    </xdr:from>
    <xdr:ext cx="838200" cy="800100"/>
    <xdr:pic>
      <xdr:nvPicPr>
        <xdr:cNvPr id="4" name="image10.png" title="Image">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xfrm>
          <a:off x="4451350" y="1619250"/>
          <a:ext cx="838200" cy="800100"/>
        </a:xfrm>
        <a:prstGeom prst="rect">
          <a:avLst/>
        </a:prstGeom>
        <a:noFill/>
      </xdr:spPr>
    </xdr:pic>
    <xdr:clientData fLocksWithSheet="0"/>
  </xdr:oneCellAnchor>
  <xdr:oneCellAnchor>
    <xdr:from>
      <xdr:col>4</xdr:col>
      <xdr:colOff>323850</xdr:colOff>
      <xdr:row>3</xdr:row>
      <xdr:rowOff>574675</xdr:rowOff>
    </xdr:from>
    <xdr:ext cx="895350" cy="857250"/>
    <xdr:pic>
      <xdr:nvPicPr>
        <xdr:cNvPr id="5" name="image12.png" title="Image">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4" cstate="print"/>
        <a:stretch>
          <a:fillRect/>
        </a:stretch>
      </xdr:blipFill>
      <xdr:spPr>
        <a:xfrm>
          <a:off x="6216650" y="1590675"/>
          <a:ext cx="895350" cy="857250"/>
        </a:xfrm>
        <a:prstGeom prst="rect">
          <a:avLst/>
        </a:prstGeom>
        <a:noFill/>
      </xdr:spPr>
    </xdr:pic>
    <xdr:clientData fLocksWithSheet="0"/>
  </xdr:oneCellAnchor>
  <xdr:oneCellAnchor>
    <xdr:from>
      <xdr:col>6</xdr:col>
      <xdr:colOff>654050</xdr:colOff>
      <xdr:row>3</xdr:row>
      <xdr:rowOff>574675</xdr:rowOff>
    </xdr:from>
    <xdr:ext cx="895350" cy="857250"/>
    <xdr:pic>
      <xdr:nvPicPr>
        <xdr:cNvPr id="6" name="image8.png" title="Image">
          <a:extLst>
            <a:ext uri="{FF2B5EF4-FFF2-40B4-BE49-F238E27FC236}">
              <a16:creationId xmlns:a16="http://schemas.microsoft.com/office/drawing/2014/main" id="{00000000-0008-0000-0300-000006000000}"/>
            </a:ext>
          </a:extLst>
        </xdr:cNvPr>
        <xdr:cNvPicPr preferRelativeResize="0"/>
      </xdr:nvPicPr>
      <xdr:blipFill>
        <a:blip xmlns:r="http://schemas.openxmlformats.org/officeDocument/2006/relationships" r:embed="rId5" cstate="print"/>
        <a:stretch>
          <a:fillRect/>
        </a:stretch>
      </xdr:blipFill>
      <xdr:spPr>
        <a:xfrm>
          <a:off x="10153650" y="1590675"/>
          <a:ext cx="895350" cy="857250"/>
        </a:xfrm>
        <a:prstGeom prst="rect">
          <a:avLst/>
        </a:prstGeom>
        <a:noFill/>
      </xdr:spPr>
    </xdr:pic>
    <xdr:clientData fLocksWithSheet="0"/>
  </xdr:oneCellAnchor>
  <xdr:oneCellAnchor>
    <xdr:from>
      <xdr:col>5</xdr:col>
      <xdr:colOff>447675</xdr:colOff>
      <xdr:row>3</xdr:row>
      <xdr:rowOff>574675</xdr:rowOff>
    </xdr:from>
    <xdr:ext cx="895350" cy="857250"/>
    <xdr:pic>
      <xdr:nvPicPr>
        <xdr:cNvPr id="7" name="image11.png" title="Image">
          <a:extLst>
            <a:ext uri="{FF2B5EF4-FFF2-40B4-BE49-F238E27FC236}">
              <a16:creationId xmlns:a16="http://schemas.microsoft.com/office/drawing/2014/main" id="{00000000-0008-0000-0300-000007000000}"/>
            </a:ext>
          </a:extLst>
        </xdr:cNvPr>
        <xdr:cNvPicPr preferRelativeResize="0"/>
      </xdr:nvPicPr>
      <xdr:blipFill>
        <a:blip xmlns:r="http://schemas.openxmlformats.org/officeDocument/2006/relationships" r:embed="rId6" cstate="print"/>
        <a:stretch>
          <a:fillRect/>
        </a:stretch>
      </xdr:blipFill>
      <xdr:spPr>
        <a:xfrm>
          <a:off x="8181975" y="1590675"/>
          <a:ext cx="895350" cy="857250"/>
        </a:xfrm>
        <a:prstGeom prst="rect">
          <a:avLst/>
        </a:prstGeom>
        <a:noFill/>
      </xdr:spPr>
    </xdr:pic>
    <xdr:clientData fLocksWithSheet="0"/>
  </xdr:oneCellAnchor>
  <xdr:oneCellAnchor>
    <xdr:from>
      <xdr:col>7</xdr:col>
      <xdr:colOff>342900</xdr:colOff>
      <xdr:row>3</xdr:row>
      <xdr:rowOff>574675</xdr:rowOff>
    </xdr:from>
    <xdr:ext cx="895350" cy="857250"/>
    <xdr:pic>
      <xdr:nvPicPr>
        <xdr:cNvPr id="8" name="image13.png" title="Image">
          <a:extLst>
            <a:ext uri="{FF2B5EF4-FFF2-40B4-BE49-F238E27FC236}">
              <a16:creationId xmlns:a16="http://schemas.microsoft.com/office/drawing/2014/main" id="{00000000-0008-0000-0300-000008000000}"/>
            </a:ext>
          </a:extLst>
        </xdr:cNvPr>
        <xdr:cNvPicPr preferRelativeResize="0"/>
      </xdr:nvPicPr>
      <xdr:blipFill>
        <a:blip xmlns:r="http://schemas.openxmlformats.org/officeDocument/2006/relationships" r:embed="rId7" cstate="print"/>
        <a:stretch>
          <a:fillRect/>
        </a:stretch>
      </xdr:blipFill>
      <xdr:spPr>
        <a:xfrm>
          <a:off x="11938000" y="1590675"/>
          <a:ext cx="895350" cy="857250"/>
        </a:xfrm>
        <a:prstGeom prst="rect">
          <a:avLst/>
        </a:prstGeom>
        <a:noFill/>
      </xdr:spPr>
    </xdr:pic>
    <xdr:clientData fLocksWithSheet="0"/>
  </xdr:oneCellAnchor>
</xdr:wsDr>
</file>

<file path=xl/drawings/drawing30.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drawings/drawing31.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drawings/drawing32.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drawings/drawing33.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drawings/drawing34.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drawings/drawing35.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drawings/drawing36.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drawings/drawing37.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drawings/drawing38.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drawings/drawing39.xml><?xml version="1.0" encoding="utf-8"?>
<xdr:wsDr xmlns:xdr="http://schemas.openxmlformats.org/drawingml/2006/spreadsheetDrawing" xmlns:a="http://schemas.openxmlformats.org/drawingml/2006/main">
  <xdr:oneCellAnchor>
    <xdr:from>
      <xdr:col>1</xdr:col>
      <xdr:colOff>41274</xdr:colOff>
      <xdr:row>0</xdr:row>
      <xdr:rowOff>79375</xdr:rowOff>
    </xdr:from>
    <xdr:ext cx="2562226" cy="800100"/>
    <xdr:sp macro="" textlink="">
      <xdr:nvSpPr>
        <xdr:cNvPr id="2" name="Shape 3">
          <a:extLst>
            <a:ext uri="{FF2B5EF4-FFF2-40B4-BE49-F238E27FC236}">
              <a16:creationId xmlns:a16="http://schemas.microsoft.com/office/drawing/2014/main" id="{00000000-0008-0000-0400-000002000000}"/>
            </a:ext>
          </a:extLst>
        </xdr:cNvPr>
        <xdr:cNvSpPr txBox="1"/>
      </xdr:nvSpPr>
      <xdr:spPr>
        <a:xfrm>
          <a:off x="917574" y="79375"/>
          <a:ext cx="2562226" cy="800100"/>
        </a:xfrm>
        <a:prstGeom prst="rect">
          <a:avLst/>
        </a:prstGeom>
        <a:noFill/>
        <a:ln w="19050" cap="flat" cmpd="sng">
          <a:solidFill>
            <a:srgbClr val="FFAB26"/>
          </a:solidFill>
          <a:prstDash val="lgDash"/>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Clr>
              <a:srgbClr val="202222"/>
            </a:buClr>
            <a:buSzPts val="1400"/>
            <a:buFont typeface="Merriweather"/>
            <a:buNone/>
          </a:pPr>
          <a:r>
            <a:rPr lang="en-US" sz="1400" b="0" i="0" u="none" strike="noStrike">
              <a:solidFill>
                <a:srgbClr val="202222"/>
              </a:solidFill>
              <a:latin typeface="Merriweather"/>
              <a:ea typeface="Merriweather"/>
              <a:cs typeface="Merriweather"/>
              <a:sym typeface="Merriweather"/>
            </a:rPr>
            <a:t>⚠️ Placez un "1" dans les cases pour indiquer une observation positive. ⚠️</a:t>
          </a:r>
          <a:endParaRPr sz="1400"/>
        </a:p>
      </xdr:txBody>
    </xdr:sp>
    <xdr:clientData fLocksWithSheet="0"/>
  </xdr:oneCellAnchor>
  <xdr:twoCellAnchor editAs="oneCell">
    <xdr:from>
      <xdr:col>6</xdr:col>
      <xdr:colOff>490900</xdr:colOff>
      <xdr:row>3</xdr:row>
      <xdr:rowOff>725850</xdr:rowOff>
    </xdr:from>
    <xdr:to>
      <xdr:col>6</xdr:col>
      <xdr:colOff>994900</xdr:colOff>
      <xdr:row>3</xdr:row>
      <xdr:rowOff>1229850</xdr:rowOff>
    </xdr:to>
    <xdr:pic>
      <xdr:nvPicPr>
        <xdr:cNvPr id="3" name="Imag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8898300" y="3786550"/>
          <a:ext cx="504000" cy="504000"/>
        </a:xfrm>
        <a:prstGeom prst="rect">
          <a:avLst/>
        </a:prstGeom>
      </xdr:spPr>
    </xdr:pic>
    <xdr:clientData/>
  </xdr:twoCellAnchor>
  <xdr:twoCellAnchor editAs="oneCell">
    <xdr:from>
      <xdr:col>4</xdr:col>
      <xdr:colOff>490900</xdr:colOff>
      <xdr:row>3</xdr:row>
      <xdr:rowOff>725850</xdr:rowOff>
    </xdr:from>
    <xdr:to>
      <xdr:col>4</xdr:col>
      <xdr:colOff>994900</xdr:colOff>
      <xdr:row>3</xdr:row>
      <xdr:rowOff>1229850</xdr:rowOff>
    </xdr:to>
    <xdr:pic>
      <xdr:nvPicPr>
        <xdr:cNvPr id="4" name="Imag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5748700" y="3786550"/>
          <a:ext cx="504000" cy="504000"/>
        </a:xfrm>
        <a:prstGeom prst="rect">
          <a:avLst/>
        </a:prstGeom>
      </xdr:spPr>
    </xdr:pic>
    <xdr:clientData/>
  </xdr:twoCellAnchor>
  <xdr:twoCellAnchor editAs="oneCell">
    <xdr:from>
      <xdr:col>5</xdr:col>
      <xdr:colOff>630600</xdr:colOff>
      <xdr:row>3</xdr:row>
      <xdr:rowOff>725850</xdr:rowOff>
    </xdr:from>
    <xdr:to>
      <xdr:col>5</xdr:col>
      <xdr:colOff>1134600</xdr:colOff>
      <xdr:row>3</xdr:row>
      <xdr:rowOff>1229850</xdr:rowOff>
    </xdr:to>
    <xdr:pic>
      <xdr:nvPicPr>
        <xdr:cNvPr id="5" name="Imag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3"/>
        <a:stretch>
          <a:fillRect/>
        </a:stretch>
      </xdr:blipFill>
      <xdr:spPr>
        <a:xfrm>
          <a:off x="7336200" y="3786550"/>
          <a:ext cx="504000" cy="504000"/>
        </a:xfrm>
        <a:prstGeom prst="rect">
          <a:avLst/>
        </a:prstGeom>
      </xdr:spPr>
    </xdr:pic>
    <xdr:clientData/>
  </xdr:twoCellAnchor>
  <xdr:twoCellAnchor editAs="oneCell">
    <xdr:from>
      <xdr:col>1</xdr:col>
      <xdr:colOff>325800</xdr:colOff>
      <xdr:row>3</xdr:row>
      <xdr:rowOff>725850</xdr:rowOff>
    </xdr:from>
    <xdr:to>
      <xdr:col>1</xdr:col>
      <xdr:colOff>829800</xdr:colOff>
      <xdr:row>3</xdr:row>
      <xdr:rowOff>1229850</xdr:rowOff>
    </xdr:to>
    <xdr:pic>
      <xdr:nvPicPr>
        <xdr:cNvPr id="6" name="Imag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4"/>
        <a:stretch>
          <a:fillRect/>
        </a:stretch>
      </xdr:blipFill>
      <xdr:spPr>
        <a:xfrm>
          <a:off x="1202100" y="3786550"/>
          <a:ext cx="504000" cy="504000"/>
        </a:xfrm>
        <a:prstGeom prst="rect">
          <a:avLst/>
        </a:prstGeom>
      </xdr:spPr>
    </xdr:pic>
    <xdr:clientData/>
  </xdr:twoCellAnchor>
  <xdr:twoCellAnchor editAs="oneCell">
    <xdr:from>
      <xdr:col>2</xdr:col>
      <xdr:colOff>300400</xdr:colOff>
      <xdr:row>3</xdr:row>
      <xdr:rowOff>725850</xdr:rowOff>
    </xdr:from>
    <xdr:to>
      <xdr:col>2</xdr:col>
      <xdr:colOff>804400</xdr:colOff>
      <xdr:row>3</xdr:row>
      <xdr:rowOff>1229850</xdr:rowOff>
    </xdr:to>
    <xdr:pic>
      <xdr:nvPicPr>
        <xdr:cNvPr id="7" name="Imag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5"/>
        <a:stretch>
          <a:fillRect/>
        </a:stretch>
      </xdr:blipFill>
      <xdr:spPr>
        <a:xfrm>
          <a:off x="2345100" y="3786550"/>
          <a:ext cx="504000" cy="504000"/>
        </a:xfrm>
        <a:prstGeom prst="rect">
          <a:avLst/>
        </a:prstGeom>
      </xdr:spPr>
    </xdr:pic>
    <xdr:clientData/>
  </xdr:twoCellAnchor>
  <xdr:twoCellAnchor editAs="oneCell">
    <xdr:from>
      <xdr:col>3</xdr:col>
      <xdr:colOff>821100</xdr:colOff>
      <xdr:row>3</xdr:row>
      <xdr:rowOff>725850</xdr:rowOff>
    </xdr:from>
    <xdr:to>
      <xdr:col>3</xdr:col>
      <xdr:colOff>1325100</xdr:colOff>
      <xdr:row>3</xdr:row>
      <xdr:rowOff>1229850</xdr:rowOff>
    </xdr:to>
    <xdr:pic>
      <xdr:nvPicPr>
        <xdr:cNvPr id="8" name="Imag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6"/>
        <a:stretch>
          <a:fillRect/>
        </a:stretch>
      </xdr:blipFill>
      <xdr:spPr>
        <a:xfrm>
          <a:off x="3958000" y="3786550"/>
          <a:ext cx="504000" cy="50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8514191" y="1003807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8514191" y="10566406"/>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8561942" y="11061702"/>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8503591" y="1144397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8496191" y="844042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8501934" y="933958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647951" y="11889743"/>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7677152" y="11887202"/>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19200" y="11850370"/>
          <a:ext cx="238760" cy="217170"/>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2" name="Image 11">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632960" y="891540"/>
          <a:ext cx="1257459" cy="1293019"/>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3" name="Image 12">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219960" y="891540"/>
          <a:ext cx="1259999" cy="1293019"/>
        </a:xfrm>
        <a:prstGeom prst="rect">
          <a:avLst/>
        </a:prstGeom>
      </xdr:spPr>
    </xdr:pic>
    <xdr:clientData/>
  </xdr:twoCellAnchor>
  <xdr:oneCellAnchor>
    <xdr:from>
      <xdr:col>7</xdr:col>
      <xdr:colOff>376601</xdr:colOff>
      <xdr:row>61</xdr:row>
      <xdr:rowOff>21993</xdr:rowOff>
    </xdr:from>
    <xdr:ext cx="741712" cy="413215"/>
    <xdr:pic>
      <xdr:nvPicPr>
        <xdr:cNvPr id="40"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5710601" y="279168"/>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41"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4656501" y="279168"/>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42"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2832099" y="642642"/>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43"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46437" y="21188547"/>
          <a:ext cx="491588" cy="45881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3712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3712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8487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2652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1912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2486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81276"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50582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6245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206625"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48476"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84876"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49158" y="21173579"/>
          <a:ext cx="491588" cy="45881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3712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3712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8487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2652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1912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2486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81276"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50582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6245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206625"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48476"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84876"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49158" y="21173579"/>
          <a:ext cx="491588" cy="45881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3712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3712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8487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2652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1912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2486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81276"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50582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6245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206625"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48476"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84876"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49158" y="21173579"/>
          <a:ext cx="491588" cy="458815"/>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3712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3712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8487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2652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1912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2486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81276"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50582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6245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206625"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48476"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84876"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49158" y="21173579"/>
          <a:ext cx="491588" cy="45881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15</xdr:col>
      <xdr:colOff>78851</xdr:colOff>
      <xdr:row>33</xdr:row>
      <xdr:rowOff>25399</xdr:rowOff>
    </xdr:from>
    <xdr:ext cx="467999" cy="499200"/>
    <xdr:pic>
      <xdr:nvPicPr>
        <xdr:cNvPr id="2" name="image7.png" title="Image">
          <a:extLst>
            <a:ext uri="{FF2B5EF4-FFF2-40B4-BE49-F238E27FC236}">
              <a16:creationId xmlns:a16="http://schemas.microsoft.com/office/drawing/2014/main" id="{AF19FD59-BA22-4840-811E-B551D9199F3C}"/>
            </a:ext>
          </a:extLst>
        </xdr:cNvPr>
        <xdr:cNvPicPr preferRelativeResize="0">
          <a:picLocks noChangeAspect="1"/>
        </xdr:cNvPicPr>
      </xdr:nvPicPr>
      <xdr:blipFill>
        <a:blip xmlns:r="http://schemas.openxmlformats.org/officeDocument/2006/relationships" r:embed="rId1" cstate="print">
          <a:alphaModFix/>
        </a:blip>
        <a:stretch>
          <a:fillRect/>
        </a:stretch>
      </xdr:blipFill>
      <xdr:spPr>
        <a:xfrm>
          <a:off x="9118076" y="10102849"/>
          <a:ext cx="467999" cy="499200"/>
        </a:xfrm>
        <a:prstGeom prst="rect">
          <a:avLst/>
        </a:prstGeom>
        <a:noFill/>
      </xdr:spPr>
    </xdr:pic>
    <xdr:clientData fLocksWithSheet="0"/>
  </xdr:oneCellAnchor>
  <xdr:oneCellAnchor>
    <xdr:from>
      <xdr:col>15</xdr:col>
      <xdr:colOff>78851</xdr:colOff>
      <xdr:row>34</xdr:row>
      <xdr:rowOff>12706</xdr:rowOff>
    </xdr:from>
    <xdr:ext cx="467999" cy="468000"/>
    <xdr:pic>
      <xdr:nvPicPr>
        <xdr:cNvPr id="3" name="image3.png" title="Image">
          <a:extLst>
            <a:ext uri="{FF2B5EF4-FFF2-40B4-BE49-F238E27FC236}">
              <a16:creationId xmlns:a16="http://schemas.microsoft.com/office/drawing/2014/main" id="{DF8B9F47-A4BB-4A74-9962-9D3EEED55607}"/>
            </a:ext>
          </a:extLst>
        </xdr:cNvPr>
        <xdr:cNvPicPr preferRelativeResize="0">
          <a:picLocks noChangeAspect="1"/>
        </xdr:cNvPicPr>
      </xdr:nvPicPr>
      <xdr:blipFill>
        <a:blip xmlns:r="http://schemas.openxmlformats.org/officeDocument/2006/relationships" r:embed="rId2" cstate="print"/>
        <a:stretch>
          <a:fillRect/>
        </a:stretch>
      </xdr:blipFill>
      <xdr:spPr>
        <a:xfrm>
          <a:off x="9118076" y="10633081"/>
          <a:ext cx="467999" cy="468000"/>
        </a:xfrm>
        <a:prstGeom prst="rect">
          <a:avLst/>
        </a:prstGeom>
        <a:noFill/>
      </xdr:spPr>
    </xdr:pic>
    <xdr:clientData fLocksWithSheet="0"/>
  </xdr:oneCellAnchor>
  <xdr:oneCellAnchor>
    <xdr:from>
      <xdr:col>15</xdr:col>
      <xdr:colOff>126602</xdr:colOff>
      <xdr:row>35</xdr:row>
      <xdr:rowOff>12702</xdr:rowOff>
    </xdr:from>
    <xdr:ext cx="359997" cy="335997"/>
    <xdr:pic>
      <xdr:nvPicPr>
        <xdr:cNvPr id="4" name="image2.png" title="Image">
          <a:extLst>
            <a:ext uri="{FF2B5EF4-FFF2-40B4-BE49-F238E27FC236}">
              <a16:creationId xmlns:a16="http://schemas.microsoft.com/office/drawing/2014/main" id="{44A3B0C3-2DC3-406F-AD01-2CFB5927D188}"/>
            </a:ext>
          </a:extLst>
        </xdr:cNvPr>
        <xdr:cNvPicPr preferRelativeResize="0">
          <a:picLocks noChangeAspect="1"/>
        </xdr:cNvPicPr>
      </xdr:nvPicPr>
      <xdr:blipFill>
        <a:blip xmlns:r="http://schemas.openxmlformats.org/officeDocument/2006/relationships" r:embed="rId3" cstate="print"/>
        <a:stretch>
          <a:fillRect/>
        </a:stretch>
      </xdr:blipFill>
      <xdr:spPr>
        <a:xfrm>
          <a:off x="9165827" y="11128377"/>
          <a:ext cx="359997" cy="335997"/>
        </a:xfrm>
        <a:prstGeom prst="rect">
          <a:avLst/>
        </a:prstGeom>
        <a:noFill/>
      </xdr:spPr>
    </xdr:pic>
    <xdr:clientData fLocksWithSheet="0"/>
  </xdr:oneCellAnchor>
  <xdr:oneCellAnchor>
    <xdr:from>
      <xdr:col>15</xdr:col>
      <xdr:colOff>68251</xdr:colOff>
      <xdr:row>36</xdr:row>
      <xdr:rowOff>44457</xdr:rowOff>
    </xdr:from>
    <xdr:ext cx="458699" cy="396000"/>
    <xdr:pic>
      <xdr:nvPicPr>
        <xdr:cNvPr id="5" name="image4.png" title="Image">
          <a:extLst>
            <a:ext uri="{FF2B5EF4-FFF2-40B4-BE49-F238E27FC236}">
              <a16:creationId xmlns:a16="http://schemas.microsoft.com/office/drawing/2014/main" id="{E39D9C33-E44D-485A-B06E-9E28DAB77E4E}"/>
            </a:ext>
          </a:extLst>
        </xdr:cNvPr>
        <xdr:cNvPicPr preferRelativeResize="0">
          <a:picLocks noChangeAspect="1"/>
        </xdr:cNvPicPr>
      </xdr:nvPicPr>
      <xdr:blipFill>
        <a:blip xmlns:r="http://schemas.openxmlformats.org/officeDocument/2006/relationships" r:embed="rId4" cstate="print"/>
        <a:stretch>
          <a:fillRect/>
        </a:stretch>
      </xdr:blipFill>
      <xdr:spPr>
        <a:xfrm>
          <a:off x="9107476" y="11512557"/>
          <a:ext cx="458699" cy="396000"/>
        </a:xfrm>
        <a:prstGeom prst="rect">
          <a:avLst/>
        </a:prstGeom>
        <a:noFill/>
      </xdr:spPr>
    </xdr:pic>
    <xdr:clientData fLocksWithSheet="0"/>
  </xdr:oneCellAnchor>
  <xdr:oneCellAnchor>
    <xdr:from>
      <xdr:col>15</xdr:col>
      <xdr:colOff>60851</xdr:colOff>
      <xdr:row>31</xdr:row>
      <xdr:rowOff>279401</xdr:rowOff>
    </xdr:from>
    <xdr:ext cx="575999" cy="537599"/>
    <xdr:pic>
      <xdr:nvPicPr>
        <xdr:cNvPr id="6" name="image6.png" title="Image">
          <a:extLst>
            <a:ext uri="{FF2B5EF4-FFF2-40B4-BE49-F238E27FC236}">
              <a16:creationId xmlns:a16="http://schemas.microsoft.com/office/drawing/2014/main" id="{D41B7EB9-C829-4172-9F1B-5DD27D70A230}"/>
            </a:ext>
          </a:extLst>
        </xdr:cNvPr>
        <xdr:cNvPicPr preferRelativeResize="0">
          <a:picLocks noChangeAspect="1"/>
        </xdr:cNvPicPr>
      </xdr:nvPicPr>
      <xdr:blipFill>
        <a:blip xmlns:r="http://schemas.openxmlformats.org/officeDocument/2006/relationships" r:embed="rId5" cstate="print"/>
        <a:stretch>
          <a:fillRect/>
        </a:stretch>
      </xdr:blipFill>
      <xdr:spPr>
        <a:xfrm>
          <a:off x="9100076" y="8509001"/>
          <a:ext cx="575999" cy="537599"/>
        </a:xfrm>
        <a:prstGeom prst="rect">
          <a:avLst/>
        </a:prstGeom>
        <a:noFill/>
      </xdr:spPr>
    </xdr:pic>
    <xdr:clientData fLocksWithSheet="0"/>
  </xdr:oneCellAnchor>
  <xdr:oneCellAnchor>
    <xdr:from>
      <xdr:col>15</xdr:col>
      <xdr:colOff>66594</xdr:colOff>
      <xdr:row>32</xdr:row>
      <xdr:rowOff>165104</xdr:rowOff>
    </xdr:from>
    <xdr:ext cx="564512" cy="540000"/>
    <xdr:pic>
      <xdr:nvPicPr>
        <xdr:cNvPr id="7" name="image5.png" title="Image">
          <a:extLst>
            <a:ext uri="{FF2B5EF4-FFF2-40B4-BE49-F238E27FC236}">
              <a16:creationId xmlns:a16="http://schemas.microsoft.com/office/drawing/2014/main" id="{4524D2FD-33F6-44B9-B602-F01853A4F5F7}"/>
            </a:ext>
          </a:extLst>
        </xdr:cNvPr>
        <xdr:cNvPicPr preferRelativeResize="0">
          <a:picLocks noChangeAspect="1"/>
        </xdr:cNvPicPr>
      </xdr:nvPicPr>
      <xdr:blipFill>
        <a:blip xmlns:r="http://schemas.openxmlformats.org/officeDocument/2006/relationships" r:embed="rId6" cstate="print"/>
        <a:stretch>
          <a:fillRect/>
        </a:stretch>
      </xdr:blipFill>
      <xdr:spPr>
        <a:xfrm>
          <a:off x="9105819" y="9404354"/>
          <a:ext cx="564512" cy="540000"/>
        </a:xfrm>
        <a:prstGeom prst="rect">
          <a:avLst/>
        </a:prstGeom>
        <a:noFill/>
      </xdr:spPr>
    </xdr:pic>
    <xdr:clientData fLocksWithSheet="0"/>
  </xdr:oneCellAnchor>
  <xdr:oneCellAnchor>
    <xdr:from>
      <xdr:col>5</xdr:col>
      <xdr:colOff>19051</xdr:colOff>
      <xdr:row>37</xdr:row>
      <xdr:rowOff>25403</xdr:rowOff>
    </xdr:from>
    <xdr:ext cx="215996" cy="186473"/>
    <xdr:pic>
      <xdr:nvPicPr>
        <xdr:cNvPr id="8" name="image4.png" title="Image">
          <a:extLst>
            <a:ext uri="{FF2B5EF4-FFF2-40B4-BE49-F238E27FC236}">
              <a16:creationId xmlns:a16="http://schemas.microsoft.com/office/drawing/2014/main" id="{17A60704-0BED-4C6C-8462-FD7D0875397E}"/>
            </a:ext>
          </a:extLst>
        </xdr:cNvPr>
        <xdr:cNvPicPr preferRelativeResize="0">
          <a:picLocks noChangeAspect="1"/>
        </xdr:cNvPicPr>
      </xdr:nvPicPr>
      <xdr:blipFill>
        <a:blip xmlns:r="http://schemas.openxmlformats.org/officeDocument/2006/relationships" r:embed="rId4" cstate="print"/>
        <a:stretch>
          <a:fillRect/>
        </a:stretch>
      </xdr:blipFill>
      <xdr:spPr>
        <a:xfrm>
          <a:off x="2571751" y="11960228"/>
          <a:ext cx="215996" cy="186473"/>
        </a:xfrm>
        <a:prstGeom prst="rect">
          <a:avLst/>
        </a:prstGeom>
        <a:noFill/>
      </xdr:spPr>
    </xdr:pic>
    <xdr:clientData fLocksWithSheet="0"/>
  </xdr:oneCellAnchor>
  <xdr:oneCellAnchor>
    <xdr:from>
      <xdr:col>13</xdr:col>
      <xdr:colOff>133352</xdr:colOff>
      <xdr:row>37</xdr:row>
      <xdr:rowOff>22862</xdr:rowOff>
    </xdr:from>
    <xdr:ext cx="215996" cy="201596"/>
    <xdr:pic>
      <xdr:nvPicPr>
        <xdr:cNvPr id="9" name="image2.png" title="Image">
          <a:extLst>
            <a:ext uri="{FF2B5EF4-FFF2-40B4-BE49-F238E27FC236}">
              <a16:creationId xmlns:a16="http://schemas.microsoft.com/office/drawing/2014/main" id="{F685A87C-F22D-447F-842C-E28E731660B6}"/>
            </a:ext>
          </a:extLst>
        </xdr:cNvPr>
        <xdr:cNvPicPr preferRelativeResize="0">
          <a:picLocks noChangeAspect="1"/>
        </xdr:cNvPicPr>
      </xdr:nvPicPr>
      <xdr:blipFill>
        <a:blip xmlns:r="http://schemas.openxmlformats.org/officeDocument/2006/relationships" r:embed="rId3" cstate="print"/>
        <a:stretch>
          <a:fillRect/>
        </a:stretch>
      </xdr:blipFill>
      <xdr:spPr>
        <a:xfrm>
          <a:off x="8486777" y="11957687"/>
          <a:ext cx="215996" cy="201596"/>
        </a:xfrm>
        <a:prstGeom prst="rect">
          <a:avLst/>
        </a:prstGeom>
        <a:noFill/>
      </xdr:spPr>
    </xdr:pic>
    <xdr:clientData fLocksWithSheet="0"/>
  </xdr:oneCellAnchor>
  <xdr:twoCellAnchor>
    <xdr:from>
      <xdr:col>2</xdr:col>
      <xdr:colOff>419100</xdr:colOff>
      <xdr:row>36</xdr:row>
      <xdr:rowOff>450850</xdr:rowOff>
    </xdr:from>
    <xdr:to>
      <xdr:col>3</xdr:col>
      <xdr:colOff>101600</xdr:colOff>
      <xdr:row>37</xdr:row>
      <xdr:rowOff>203200</xdr:rowOff>
    </xdr:to>
    <xdr:sp macro="" textlink="">
      <xdr:nvSpPr>
        <xdr:cNvPr id="10" name="Flèche vers le bas 14">
          <a:extLst>
            <a:ext uri="{FF2B5EF4-FFF2-40B4-BE49-F238E27FC236}">
              <a16:creationId xmlns:a16="http://schemas.microsoft.com/office/drawing/2014/main" id="{D6EA797E-6C1B-4933-AB52-8131BD5087B5}"/>
            </a:ext>
          </a:extLst>
        </xdr:cNvPr>
        <xdr:cNvSpPr/>
      </xdr:nvSpPr>
      <xdr:spPr>
        <a:xfrm>
          <a:off x="1228725" y="11918950"/>
          <a:ext cx="196850" cy="219075"/>
        </a:xfrm>
        <a:prstGeom prst="downArrow">
          <a:avLst/>
        </a:prstGeom>
        <a:solidFill>
          <a:schemeClr val="bg1"/>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8</xdr:col>
      <xdr:colOff>304800</xdr:colOff>
      <xdr:row>2</xdr:row>
      <xdr:rowOff>76200</xdr:rowOff>
    </xdr:from>
    <xdr:to>
      <xdr:col>8</xdr:col>
      <xdr:colOff>1667582</xdr:colOff>
      <xdr:row>6</xdr:row>
      <xdr:rowOff>342751</xdr:rowOff>
    </xdr:to>
    <xdr:pic>
      <xdr:nvPicPr>
        <xdr:cNvPr id="11" name="Image 10">
          <a:extLst>
            <a:ext uri="{FF2B5EF4-FFF2-40B4-BE49-F238E27FC236}">
              <a16:creationId xmlns:a16="http://schemas.microsoft.com/office/drawing/2014/main" id="{42B4F368-9F6A-4839-816B-AE8EC0684EC9}"/>
            </a:ext>
          </a:extLst>
        </xdr:cNvPr>
        <xdr:cNvPicPr>
          <a:picLocks noChangeAspect="1"/>
        </xdr:cNvPicPr>
      </xdr:nvPicPr>
      <xdr:blipFill>
        <a:blip xmlns:r="http://schemas.openxmlformats.org/officeDocument/2006/relationships" r:embed="rId7"/>
        <a:stretch>
          <a:fillRect/>
        </a:stretch>
      </xdr:blipFill>
      <xdr:spPr>
        <a:xfrm>
          <a:off x="4343400" y="885825"/>
          <a:ext cx="1362782" cy="1200001"/>
        </a:xfrm>
        <a:prstGeom prst="rect">
          <a:avLst/>
        </a:prstGeom>
      </xdr:spPr>
    </xdr:pic>
    <xdr:clientData/>
  </xdr:twoCellAnchor>
  <xdr:twoCellAnchor editAs="oneCell">
    <xdr:from>
      <xdr:col>4</xdr:col>
      <xdr:colOff>215900</xdr:colOff>
      <xdr:row>2</xdr:row>
      <xdr:rowOff>76200</xdr:rowOff>
    </xdr:from>
    <xdr:to>
      <xdr:col>6</xdr:col>
      <xdr:colOff>512110</xdr:colOff>
      <xdr:row>6</xdr:row>
      <xdr:rowOff>409099</xdr:rowOff>
    </xdr:to>
    <xdr:pic>
      <xdr:nvPicPr>
        <xdr:cNvPr id="12" name="Image 11">
          <a:extLst>
            <a:ext uri="{FF2B5EF4-FFF2-40B4-BE49-F238E27FC236}">
              <a16:creationId xmlns:a16="http://schemas.microsoft.com/office/drawing/2014/main" id="{D8746496-97E5-48EC-AADB-E36E55165A06}"/>
            </a:ext>
          </a:extLst>
        </xdr:cNvPr>
        <xdr:cNvPicPr>
          <a:picLocks noChangeAspect="1"/>
        </xdr:cNvPicPr>
      </xdr:nvPicPr>
      <xdr:blipFill>
        <a:blip xmlns:r="http://schemas.openxmlformats.org/officeDocument/2006/relationships" r:embed="rId8"/>
        <a:stretch>
          <a:fillRect/>
        </a:stretch>
      </xdr:blipFill>
      <xdr:spPr>
        <a:xfrm>
          <a:off x="2197100" y="885825"/>
          <a:ext cx="1305860" cy="1266349"/>
        </a:xfrm>
        <a:prstGeom prst="rect">
          <a:avLst/>
        </a:prstGeom>
      </xdr:spPr>
    </xdr:pic>
    <xdr:clientData/>
  </xdr:twoCellAnchor>
  <xdr:oneCellAnchor>
    <xdr:from>
      <xdr:col>7</xdr:col>
      <xdr:colOff>376601</xdr:colOff>
      <xdr:row>61</xdr:row>
      <xdr:rowOff>21993</xdr:rowOff>
    </xdr:from>
    <xdr:ext cx="741712" cy="413215"/>
    <xdr:pic>
      <xdr:nvPicPr>
        <xdr:cNvPr id="13" name="image1.png" title="Image">
          <a:extLst>
            <a:ext uri="{FF2B5EF4-FFF2-40B4-BE49-F238E27FC236}">
              <a16:creationId xmlns:a16="http://schemas.microsoft.com/office/drawing/2014/main" id="{7BC9C1E0-8347-47E3-AB9C-176A7D8761BD}"/>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938951" y="20595993"/>
          <a:ext cx="741712" cy="413215"/>
        </a:xfrm>
        <a:prstGeom prst="rect">
          <a:avLst/>
        </a:prstGeom>
        <a:noFill/>
      </xdr:spPr>
    </xdr:pic>
    <xdr:clientData/>
  </xdr:oneCellAnchor>
  <xdr:oneCellAnchor>
    <xdr:from>
      <xdr:col>6</xdr:col>
      <xdr:colOff>84501</xdr:colOff>
      <xdr:row>61</xdr:row>
      <xdr:rowOff>21993</xdr:rowOff>
    </xdr:from>
    <xdr:ext cx="755810" cy="413215"/>
    <xdr:pic>
      <xdr:nvPicPr>
        <xdr:cNvPr id="14" name="image1.png" title="Image">
          <a:extLst>
            <a:ext uri="{FF2B5EF4-FFF2-40B4-BE49-F238E27FC236}">
              <a16:creationId xmlns:a16="http://schemas.microsoft.com/office/drawing/2014/main" id="{9F6C9625-F76A-42E4-A838-4FAB0087501B}"/>
            </a:ext>
          </a:extLst>
        </xdr:cNvPr>
        <xdr:cNvPicPr preferRelativeResize="0">
          <a:picLocks noChangeAspect="1"/>
        </xdr:cNvPicPr>
      </xdr:nvPicPr>
      <xdr:blipFill rotWithShape="1">
        <a:blip xmlns:r="http://schemas.openxmlformats.org/officeDocument/2006/relationships" r:embed="rId9" cstate="print"/>
        <a:srcRect t="50000"/>
        <a:stretch/>
      </xdr:blipFill>
      <xdr:spPr>
        <a:xfrm>
          <a:off x="3075351" y="20595993"/>
          <a:ext cx="755810" cy="413215"/>
        </a:xfrm>
        <a:prstGeom prst="rect">
          <a:avLst/>
        </a:prstGeom>
        <a:noFill/>
      </xdr:spPr>
    </xdr:pic>
    <xdr:clientData/>
  </xdr:oneCellAnchor>
  <xdr:oneCellAnchor>
    <xdr:from>
      <xdr:col>3</xdr:col>
      <xdr:colOff>546099</xdr:colOff>
      <xdr:row>62</xdr:row>
      <xdr:rowOff>128292</xdr:rowOff>
    </xdr:from>
    <xdr:ext cx="491588" cy="424396"/>
    <xdr:pic>
      <xdr:nvPicPr>
        <xdr:cNvPr id="15" name="image4.png" title="Image">
          <a:extLst>
            <a:ext uri="{FF2B5EF4-FFF2-40B4-BE49-F238E27FC236}">
              <a16:creationId xmlns:a16="http://schemas.microsoft.com/office/drawing/2014/main" id="{D34FA368-38B0-4936-839D-2F42E55FC79A}"/>
            </a:ext>
          </a:extLst>
        </xdr:cNvPr>
        <xdr:cNvPicPr preferRelativeResize="0">
          <a:picLocks noChangeAspect="1"/>
        </xdr:cNvPicPr>
      </xdr:nvPicPr>
      <xdr:blipFill>
        <a:blip xmlns:r="http://schemas.openxmlformats.org/officeDocument/2006/relationships" r:embed="rId4" cstate="print"/>
        <a:stretch>
          <a:fillRect/>
        </a:stretch>
      </xdr:blipFill>
      <xdr:spPr>
        <a:xfrm>
          <a:off x="1870074" y="21245217"/>
          <a:ext cx="491588" cy="424396"/>
        </a:xfrm>
        <a:prstGeom prst="rect">
          <a:avLst/>
        </a:prstGeom>
        <a:noFill/>
      </xdr:spPr>
    </xdr:pic>
    <xdr:clientData fLocksWithSheet="0"/>
  </xdr:oneCellAnchor>
  <xdr:oneCellAnchor>
    <xdr:from>
      <xdr:col>8</xdr:col>
      <xdr:colOff>2091508</xdr:colOff>
      <xdr:row>62</xdr:row>
      <xdr:rowOff>56654</xdr:rowOff>
    </xdr:from>
    <xdr:ext cx="491588" cy="458815"/>
    <xdr:pic>
      <xdr:nvPicPr>
        <xdr:cNvPr id="16" name="image2.png" title="Image">
          <a:extLst>
            <a:ext uri="{FF2B5EF4-FFF2-40B4-BE49-F238E27FC236}">
              <a16:creationId xmlns:a16="http://schemas.microsoft.com/office/drawing/2014/main" id="{0B8CA050-4982-4734-811E-643B82E5BD05}"/>
            </a:ext>
          </a:extLst>
        </xdr:cNvPr>
        <xdr:cNvPicPr preferRelativeResize="0">
          <a:picLocks noChangeAspect="1"/>
        </xdr:cNvPicPr>
      </xdr:nvPicPr>
      <xdr:blipFill>
        <a:blip xmlns:r="http://schemas.openxmlformats.org/officeDocument/2006/relationships" r:embed="rId3" cstate="print"/>
        <a:stretch>
          <a:fillRect/>
        </a:stretch>
      </xdr:blipFill>
      <xdr:spPr>
        <a:xfrm>
          <a:off x="6130108" y="21173579"/>
          <a:ext cx="491588" cy="45881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92278F"/>
      </a:accent1>
      <a:accent2>
        <a:srgbClr val="9B57D3"/>
      </a:accent2>
      <a:accent3>
        <a:srgbClr val="755DD9"/>
      </a:accent3>
      <a:accent4>
        <a:srgbClr val="665EB8"/>
      </a:accent4>
      <a:accent5>
        <a:srgbClr val="45A5ED"/>
      </a:accent5>
      <a:accent6>
        <a:srgbClr val="5982DB"/>
      </a:accent6>
      <a:hlink>
        <a:srgbClr val="0066FF"/>
      </a:hlink>
      <a:folHlink>
        <a:srgbClr val="0066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backend.etreprof.fr/files/Enjeu_Raccrochage/cartes_eleves_6_profils_eleves_desengages.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8.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8.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9.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9.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10.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10.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11.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11.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12.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12.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13.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13.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14.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14.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15.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15.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16.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16.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17.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17.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18.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18.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19.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19.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20.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20.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21.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21.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22.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22.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23.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23.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24.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24.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25.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25.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26.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26.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29.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27.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27.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28.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28.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31.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29.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29.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32.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30.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30.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33.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31.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31.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34.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32.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32.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35.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33.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33.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36.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34.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34.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37.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35.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35.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38.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36.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36.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39.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37.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37.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38.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38.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4.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4.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5.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5.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6.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6.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reseau-canope.fr/cap-ecole-inclusive/observer.html" TargetMode="External"/><Relationship Id="rId7" Type="http://schemas.openxmlformats.org/officeDocument/2006/relationships/drawing" Target="../drawings/drawing7.xml"/><Relationship Id="rId2" Type="http://schemas.openxmlformats.org/officeDocument/2006/relationships/hyperlink" Target="https://www.reseau-canope.fr/cap-ecole-inclusive/observer.html" TargetMode="External"/><Relationship Id="rId1" Type="http://schemas.openxmlformats.org/officeDocument/2006/relationships/hyperlink" Target="https://www.reseau-canope.fr/cap-ecole-inclusive/observer.html" TargetMode="External"/><Relationship Id="rId6" Type="http://schemas.openxmlformats.org/officeDocument/2006/relationships/printerSettings" Target="../printerSettings/printerSettings7.bin"/><Relationship Id="rId5" Type="http://schemas.openxmlformats.org/officeDocument/2006/relationships/hyperlink" Target="https://ien-bethune3.etab.ac-lille.fr/files/2022/08/Identification-besoins-et-strategies-pedagogiques-Cycle-1-1.pdf" TargetMode="External"/><Relationship Id="rId4" Type="http://schemas.openxmlformats.org/officeDocument/2006/relationships/hyperlink" Target="https://ien-bethune3.etab.ac-lille.fr/files/2021/09/Identification-besoins-Cycle-1-finalis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3"/>
  <sheetViews>
    <sheetView showGridLines="0" workbookViewId="0">
      <selection activeCell="J14" sqref="J14"/>
    </sheetView>
  </sheetViews>
  <sheetFormatPr baseColWidth="10" defaultColWidth="10.85546875" defaultRowHeight="12.75"/>
  <cols>
    <col min="1" max="10" width="10.85546875" style="305"/>
    <col min="11" max="11" width="22.85546875" style="305" customWidth="1"/>
    <col min="12" max="16384" width="10.85546875" style="305"/>
  </cols>
  <sheetData>
    <row r="1" spans="2:20" ht="54.95" customHeight="1">
      <c r="B1" s="385" t="s">
        <v>263</v>
      </c>
      <c r="C1" s="385"/>
      <c r="D1" s="385"/>
      <c r="E1" s="385"/>
      <c r="F1" s="385"/>
      <c r="G1" s="385"/>
      <c r="H1" s="385"/>
      <c r="I1" s="385"/>
      <c r="J1" s="385"/>
    </row>
    <row r="2" spans="2:20" ht="112.5" customHeight="1">
      <c r="B2" s="390" t="s">
        <v>296</v>
      </c>
      <c r="C2" s="391"/>
      <c r="D2" s="391"/>
      <c r="E2" s="391"/>
      <c r="F2" s="391"/>
      <c r="G2" s="391"/>
      <c r="H2" s="391"/>
      <c r="I2" s="391"/>
      <c r="J2" s="391"/>
      <c r="L2" s="386"/>
      <c r="M2" s="386"/>
      <c r="N2" s="386"/>
      <c r="O2" s="386"/>
      <c r="P2" s="386"/>
      <c r="Q2" s="386"/>
      <c r="R2" s="386"/>
      <c r="S2" s="386"/>
      <c r="T2" s="386"/>
    </row>
    <row r="3" spans="2:20" ht="21.95" customHeight="1">
      <c r="B3" s="354"/>
      <c r="C3" s="354"/>
      <c r="D3" s="354"/>
      <c r="E3" s="354"/>
      <c r="F3" s="354"/>
      <c r="G3" s="354"/>
      <c r="H3" s="354"/>
      <c r="I3" s="354"/>
      <c r="J3" s="354"/>
      <c r="L3" s="386"/>
      <c r="M3" s="386"/>
      <c r="N3" s="386"/>
      <c r="O3" s="386"/>
      <c r="P3" s="386"/>
      <c r="Q3" s="386"/>
      <c r="R3" s="386"/>
      <c r="S3" s="386"/>
      <c r="T3" s="386"/>
    </row>
    <row r="4" spans="2:20" ht="21.95" customHeight="1">
      <c r="B4" s="355" t="s">
        <v>297</v>
      </c>
      <c r="C4" s="25"/>
      <c r="D4" s="25"/>
      <c r="E4" s="25"/>
      <c r="F4" s="25"/>
      <c r="G4" s="25"/>
      <c r="H4" s="25"/>
      <c r="I4" s="25"/>
      <c r="J4" s="25"/>
      <c r="L4" s="386"/>
      <c r="M4" s="386"/>
      <c r="N4" s="386"/>
      <c r="O4" s="386"/>
      <c r="P4" s="386"/>
      <c r="Q4" s="386"/>
      <c r="R4" s="386"/>
      <c r="S4" s="386"/>
      <c r="T4" s="386"/>
    </row>
    <row r="5" spans="2:20" ht="21.95" customHeight="1">
      <c r="B5" s="355" t="s">
        <v>264</v>
      </c>
      <c r="C5" s="25"/>
      <c r="D5" s="25"/>
      <c r="E5" s="25"/>
      <c r="F5" s="25"/>
      <c r="G5" s="25"/>
      <c r="H5" s="25"/>
      <c r="I5" s="25"/>
      <c r="J5" s="25"/>
      <c r="L5" s="386"/>
      <c r="M5" s="386"/>
      <c r="N5" s="386"/>
      <c r="O5" s="386"/>
      <c r="P5" s="386"/>
      <c r="Q5" s="386"/>
      <c r="R5" s="386"/>
      <c r="S5" s="386"/>
      <c r="T5" s="386"/>
    </row>
    <row r="6" spans="2:20" ht="21.95" customHeight="1">
      <c r="B6" s="355" t="s">
        <v>298</v>
      </c>
      <c r="C6" s="25"/>
      <c r="D6" s="25"/>
      <c r="E6" s="25"/>
      <c r="F6" s="25"/>
      <c r="G6" s="25"/>
      <c r="H6" s="25"/>
      <c r="I6" s="25"/>
      <c r="J6" s="25"/>
      <c r="L6" s="386"/>
      <c r="M6" s="386"/>
      <c r="N6" s="386"/>
      <c r="O6" s="386"/>
      <c r="P6" s="386"/>
      <c r="Q6" s="386"/>
      <c r="R6" s="386"/>
      <c r="S6" s="386"/>
      <c r="T6" s="386"/>
    </row>
    <row r="7" spans="2:20" ht="21.95" customHeight="1">
      <c r="B7" s="355" t="s">
        <v>299</v>
      </c>
      <c r="C7" s="25"/>
      <c r="D7" s="25"/>
      <c r="E7" s="25"/>
      <c r="F7" s="25"/>
      <c r="G7" s="25"/>
      <c r="H7" s="25"/>
      <c r="I7" s="25"/>
      <c r="J7" s="25"/>
      <c r="L7" s="386"/>
      <c r="M7" s="386"/>
      <c r="N7" s="386"/>
      <c r="O7" s="386"/>
      <c r="P7" s="386"/>
      <c r="Q7" s="386"/>
      <c r="R7" s="386"/>
      <c r="S7" s="386"/>
      <c r="T7" s="386"/>
    </row>
    <row r="8" spans="2:20" ht="51" customHeight="1">
      <c r="L8" s="386"/>
      <c r="M8" s="386"/>
      <c r="N8" s="386"/>
      <c r="O8" s="386"/>
      <c r="P8" s="386"/>
      <c r="Q8" s="386"/>
      <c r="R8" s="386"/>
      <c r="S8" s="386"/>
      <c r="T8" s="386"/>
    </row>
    <row r="9" spans="2:20" ht="18">
      <c r="B9" s="307" t="s">
        <v>265</v>
      </c>
      <c r="C9" s="307"/>
      <c r="D9" s="307"/>
      <c r="E9" s="307"/>
      <c r="F9" s="307"/>
      <c r="G9" s="307"/>
      <c r="H9" s="307"/>
      <c r="I9" s="307"/>
      <c r="J9" s="307"/>
      <c r="L9" s="386"/>
      <c r="M9" s="386"/>
      <c r="N9" s="386"/>
      <c r="O9" s="386"/>
      <c r="P9" s="386"/>
      <c r="Q9" s="386"/>
      <c r="R9" s="386"/>
      <c r="S9" s="386"/>
      <c r="T9" s="386"/>
    </row>
    <row r="10" spans="2:20" ht="18">
      <c r="B10" s="308"/>
      <c r="C10" s="308"/>
      <c r="D10" s="308"/>
      <c r="E10" s="309"/>
      <c r="F10" s="309"/>
      <c r="G10" s="309"/>
      <c r="H10" s="309"/>
      <c r="I10" s="309"/>
      <c r="J10" s="309"/>
      <c r="L10" s="386"/>
      <c r="M10" s="386"/>
      <c r="N10" s="386"/>
      <c r="O10" s="386"/>
      <c r="P10" s="386"/>
      <c r="Q10" s="386"/>
      <c r="R10" s="386"/>
      <c r="S10" s="386"/>
      <c r="T10" s="386"/>
    </row>
    <row r="11" spans="2:20" ht="18">
      <c r="B11" s="310"/>
      <c r="C11" s="311" t="s">
        <v>266</v>
      </c>
      <c r="D11" s="308"/>
      <c r="E11" s="308"/>
      <c r="F11" s="308"/>
      <c r="G11" s="308"/>
      <c r="H11" s="308"/>
      <c r="I11" s="308"/>
      <c r="J11" s="308"/>
      <c r="L11" s="386"/>
      <c r="M11" s="386"/>
      <c r="N11" s="386"/>
      <c r="O11" s="386"/>
      <c r="P11" s="386"/>
      <c r="Q11" s="386"/>
      <c r="R11" s="386"/>
      <c r="S11" s="386"/>
      <c r="T11" s="386"/>
    </row>
    <row r="12" spans="2:20" ht="18">
      <c r="B12" s="308"/>
      <c r="C12" s="308"/>
      <c r="D12" s="308"/>
      <c r="E12" s="309"/>
      <c r="F12" s="309"/>
      <c r="G12" s="309"/>
      <c r="H12" s="309"/>
      <c r="I12" s="309"/>
      <c r="J12" s="309"/>
      <c r="L12" s="386"/>
      <c r="M12" s="386"/>
      <c r="N12" s="386"/>
      <c r="O12" s="386"/>
      <c r="P12" s="386"/>
      <c r="Q12" s="386"/>
      <c r="R12" s="386"/>
      <c r="S12" s="386"/>
      <c r="T12" s="386"/>
    </row>
    <row r="13" spans="2:20" ht="18">
      <c r="B13" s="312"/>
      <c r="C13" s="387" t="s">
        <v>267</v>
      </c>
      <c r="D13" s="388"/>
      <c r="E13" s="388"/>
      <c r="F13" s="309"/>
      <c r="G13" s="309"/>
      <c r="H13" s="309"/>
      <c r="I13" s="309"/>
      <c r="J13" s="309"/>
      <c r="L13" s="386"/>
      <c r="M13" s="386"/>
      <c r="N13" s="386"/>
      <c r="O13" s="386"/>
      <c r="P13" s="386"/>
      <c r="Q13" s="386"/>
      <c r="R13" s="386"/>
      <c r="S13" s="386"/>
      <c r="T13" s="386"/>
    </row>
    <row r="14" spans="2:20" ht="18">
      <c r="B14" s="308"/>
      <c r="C14" s="308"/>
      <c r="D14" s="308"/>
      <c r="E14" s="309"/>
      <c r="F14" s="309"/>
      <c r="G14" s="309"/>
      <c r="H14" s="309"/>
      <c r="I14" s="309"/>
      <c r="J14" s="309"/>
    </row>
    <row r="17" spans="1:10" ht="18">
      <c r="C17" s="308"/>
      <c r="D17" s="308"/>
      <c r="E17" s="309"/>
      <c r="F17" s="309"/>
      <c r="G17" s="309"/>
      <c r="H17" s="309"/>
      <c r="I17" s="309"/>
      <c r="J17" s="309"/>
    </row>
    <row r="18" spans="1:10" ht="18">
      <c r="A18" s="350" t="s">
        <v>294</v>
      </c>
      <c r="B18" s="306" t="s">
        <v>268</v>
      </c>
      <c r="C18" s="308"/>
      <c r="D18" s="308"/>
      <c r="E18" s="309"/>
      <c r="F18" s="309"/>
      <c r="G18" s="309"/>
      <c r="H18" s="309"/>
      <c r="I18" s="309"/>
      <c r="J18" s="309"/>
    </row>
    <row r="19" spans="1:10" ht="14.25">
      <c r="B19" s="351" t="s">
        <v>269</v>
      </c>
    </row>
    <row r="22" spans="1:10" ht="18">
      <c r="A22" s="350" t="s">
        <v>294</v>
      </c>
      <c r="B22" s="306" t="s">
        <v>292</v>
      </c>
    </row>
    <row r="23" spans="1:10" ht="44.1" customHeight="1">
      <c r="B23" s="389" t="s">
        <v>293</v>
      </c>
      <c r="C23" s="389"/>
      <c r="D23" s="389"/>
      <c r="E23" s="389"/>
      <c r="F23" s="389"/>
      <c r="G23" s="389"/>
      <c r="H23" s="389"/>
      <c r="I23" s="389"/>
      <c r="J23" s="389"/>
    </row>
  </sheetData>
  <mergeCells count="5">
    <mergeCell ref="B1:J1"/>
    <mergeCell ref="L2:T13"/>
    <mergeCell ref="C13:E13"/>
    <mergeCell ref="B23:J23"/>
    <mergeCell ref="B2:J2"/>
  </mergeCells>
  <hyperlinks>
    <hyperlink ref="B19" r:id="rId1"/>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77"/>
      <c r="B6" s="377"/>
      <c r="C6" s="377"/>
    </row>
    <row r="7" spans="1:17" ht="45.95" customHeight="1" thickBot="1">
      <c r="A7" s="377"/>
      <c r="B7" s="377"/>
      <c r="C7" s="377"/>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78"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79"/>
      <c r="M49" s="666"/>
      <c r="N49" s="667"/>
      <c r="O49" s="667"/>
      <c r="P49" s="667"/>
      <c r="Q49" s="670"/>
    </row>
    <row r="50" spans="1:17" ht="65.099999999999994" customHeight="1">
      <c r="A50" s="666"/>
      <c r="B50" s="667"/>
      <c r="C50" s="667"/>
      <c r="D50" s="667"/>
      <c r="E50" s="668"/>
      <c r="F50" s="669"/>
      <c r="G50" s="667"/>
      <c r="H50" s="667"/>
      <c r="I50" s="667"/>
      <c r="J50" s="667"/>
      <c r="K50" s="668"/>
      <c r="L50" s="379"/>
      <c r="M50" s="666"/>
      <c r="N50" s="667"/>
      <c r="O50" s="667"/>
      <c r="P50" s="667"/>
      <c r="Q50" s="670"/>
    </row>
    <row r="51" spans="1:17" ht="69.75" customHeight="1">
      <c r="A51" s="666"/>
      <c r="B51" s="667"/>
      <c r="C51" s="667"/>
      <c r="D51" s="667"/>
      <c r="E51" s="668"/>
      <c r="F51" s="669"/>
      <c r="G51" s="667"/>
      <c r="H51" s="667"/>
      <c r="I51" s="667"/>
      <c r="J51" s="667"/>
      <c r="K51" s="668"/>
      <c r="L51" s="379"/>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0"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(5)'!$A$29,'Entrée des observations'!$Q$5:$AJ$49,3,FALSE)="","",VLOOKUP('Suivi élève (5)'!$A$29,'Entrée des observations'!$Q$5:$AJ$49,3,FALSE))</f>
        <v/>
      </c>
      <c r="I68" s="535" t="s">
        <v>96</v>
      </c>
      <c r="J68" s="536"/>
      <c r="K68" s="536"/>
      <c r="L68" s="536"/>
      <c r="M68" s="536"/>
      <c r="N68" s="536"/>
      <c r="O68" s="240" t="str">
        <f>IF(P68="x","","x")</f>
        <v>x</v>
      </c>
      <c r="P68" s="241" t="str">
        <f>IF(VLOOKUP('Suivi élève (5)'!$A$29,'Entrée des observations'!$Q$5:$AJ$49,11,FALSE)="","",VLOOKUP('Suivi élève (5)'!$A$29,'Entrée des observations'!$Q$5:$AJ$49,11,FALSE))</f>
        <v/>
      </c>
      <c r="Q68" s="646"/>
    </row>
    <row r="69" spans="1:17" ht="13.5" customHeight="1">
      <c r="A69" s="535" t="s">
        <v>221</v>
      </c>
      <c r="B69" s="536"/>
      <c r="C69" s="536"/>
      <c r="D69" s="536"/>
      <c r="E69" s="240" t="str">
        <f>IF(F69&lt;&gt;"","","x")</f>
        <v>x</v>
      </c>
      <c r="F69" s="241" t="str">
        <f>IF(VLOOKUP('Suivi élève (5)'!$A$29,'Entrée des observations'!$Q$5:$AJ$49,4,FALSE)="","",VLOOKUP('Suivi élève (5)'!$A$29,'Entrée des observations'!$Q$5:$AJ$49,4,FALSE))</f>
        <v/>
      </c>
      <c r="I69" s="535" t="s">
        <v>97</v>
      </c>
      <c r="J69" s="536"/>
      <c r="K69" s="536"/>
      <c r="L69" s="536"/>
      <c r="M69" s="536"/>
      <c r="N69" s="536"/>
      <c r="O69" s="240" t="str">
        <f>IF(P69="x","","x")</f>
        <v>x</v>
      </c>
      <c r="P69" s="241" t="str">
        <f>IF(VLOOKUP('Suivi élève (5)'!$A$29,'Entrée des observations'!$Q$5:$AJ$49,12,FALSE)="","",VLOOKUP('Suivi élève (5)'!$A$29,'Entrée des observations'!$Q$5:$AJ$49,12,FALSE))</f>
        <v/>
      </c>
    </row>
    <row r="70" spans="1:17" ht="12.75" customHeight="1" thickBot="1">
      <c r="A70" s="548" t="s">
        <v>246</v>
      </c>
      <c r="B70" s="549"/>
      <c r="C70" s="549"/>
      <c r="D70" s="549"/>
      <c r="E70" s="240" t="str">
        <f>IF(F70="x","","x")</f>
        <v>x</v>
      </c>
      <c r="F70" s="242" t="str">
        <f>IF(VLOOKUP('Suivi élève (5)'!$A$29,'Entrée des observations'!$Q$5:$AJ$49,5,FALSE)="","",VLOOKUP('Suivi élève (5)'!$A$29,'Entrée des observations'!$Q$5:$AJ$49,5,FALSE))</f>
        <v/>
      </c>
      <c r="I70" s="535" t="s">
        <v>98</v>
      </c>
      <c r="J70" s="536"/>
      <c r="K70" s="536"/>
      <c r="L70" s="536"/>
      <c r="M70" s="536"/>
      <c r="N70" s="536"/>
      <c r="O70" s="240" t="str">
        <f>IF(P70="x","","x")</f>
        <v>x</v>
      </c>
      <c r="P70" s="241" t="str">
        <f>IF(VLOOKUP('Suivi élève (5)'!$A$29,'Entrée des observations'!$Q$5:$AJ$49,13,FALSE)="","",VLOOKUP('Suivi élève (5)'!$A$29,'Entrée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(5)'!$A$29,'Entrée des observations'!$Q$5:$AJ$49,14,FALSE)="","",VLOOKUP('Suivi élève (5)'!$A$29,'Entrée des observations'!$Q$5:$AJ$49,14,FALSE))</f>
        <v/>
      </c>
    </row>
    <row r="72" spans="1:17" ht="13.5" customHeight="1" thickBot="1">
      <c r="A72" s="535" t="s">
        <v>223</v>
      </c>
      <c r="B72" s="536"/>
      <c r="C72" s="536"/>
      <c r="D72" s="536"/>
      <c r="E72" s="240" t="str">
        <f>IF(F72="x","","x")</f>
        <v>x</v>
      </c>
      <c r="F72" s="241" t="str">
        <f>IF(VLOOKUP('Suivi élève (5)'!$A$29,'Entrée des observations'!$Q$5:$AJ$49,6,FALSE)="","",VLOOKUP('Suivi élève (5)'!$A$29,'Entrée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(5)'!$A$29,'Entrée des observations'!$Q$5:$AJ$49,9,FALSE)="","",VLOOKUP('Suivi élève (5)'!$A$29,'Entrée des observations'!$Q$5:$AJ$49,9,FALSE))</f>
        <v/>
      </c>
      <c r="I74" s="537" t="s">
        <v>104</v>
      </c>
      <c r="J74" s="538"/>
      <c r="K74" s="538"/>
      <c r="L74" s="538"/>
      <c r="M74" s="538"/>
      <c r="N74" s="539"/>
      <c r="O74" s="240" t="str">
        <f>IF(P74="x","","x")</f>
        <v>x</v>
      </c>
      <c r="P74" s="241" t="str">
        <f>IF(VLOOKUP('Suivi élève (5)'!$A$29,'Entrée des observations'!$Q$5:$AJ$49,18,FALSE)="","",VLOOKUP('Suivi élève (5)'!$A$29,'Entrée des observations'!$Q$5:$AJ$49,18,FALSE))</f>
        <v/>
      </c>
    </row>
    <row r="75" spans="1:17" ht="13.5" customHeight="1" thickBot="1">
      <c r="A75" s="540" t="s">
        <v>224</v>
      </c>
      <c r="B75" s="541"/>
      <c r="C75" s="541"/>
      <c r="D75" s="542"/>
      <c r="E75" s="240" t="str">
        <f>IF(F75="x","","x")</f>
        <v>x</v>
      </c>
      <c r="F75" s="242" t="str">
        <f>IF(VLOOKUP('Suivi élève (5)'!$A$29,'Entrée des observations'!$Q$5:$AJ$49,10,FALSE)="","",VLOOKUP('Suivi élève (5)'!$A$29,'Entrée des observations'!$Q$5:$AJ$49,10,FALSE))</f>
        <v/>
      </c>
      <c r="I75" s="537" t="s">
        <v>105</v>
      </c>
      <c r="J75" s="538"/>
      <c r="K75" s="538"/>
      <c r="L75" s="538"/>
      <c r="M75" s="538"/>
      <c r="N75" s="539"/>
      <c r="O75" s="240" t="str">
        <f>IF(P75="x","","x")</f>
        <v>x</v>
      </c>
      <c r="P75" s="241" t="str">
        <f>IF(VLOOKUP('Suivi élève (5)'!$A$29,'Entrée des observations'!$Q$5:$AJ$49,19,FALSE)="","",VLOOKUP('Suivi élève (5)'!$A$29,'Entrée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(5)'!$A$29,'Entrée des observations'!$Q$5:$AJ$49,20,FALSE)="","",VLOOKUP('Suivi élève (5)'!$A$29,'Entrée des observations'!$Q$5:$AJ$49,20,FALSE))</f>
        <v/>
      </c>
    </row>
    <row r="77" spans="1:17" ht="13.5" customHeight="1" thickBot="1">
      <c r="A77" s="537" t="s">
        <v>228</v>
      </c>
      <c r="B77" s="538"/>
      <c r="C77" s="538"/>
      <c r="D77" s="539"/>
      <c r="E77" s="240" t="str">
        <f>IF(F77="x","","x")</f>
        <v>x</v>
      </c>
      <c r="F77" s="241" t="str">
        <f>IF(VLOOKUP('Suivi élève (5)'!$A$29,'Entrée des observations'!$Q$5:$AJ$49,15,FALSE)="","",VLOOKUP('Suivi élève (5)'!$A$29,'Entrée des observations'!$Q$5:$AJ$49,15,FALSE))</f>
        <v/>
      </c>
    </row>
    <row r="78" spans="1:17" ht="13.5" thickBot="1">
      <c r="A78" s="540" t="s">
        <v>229</v>
      </c>
      <c r="B78" s="541"/>
      <c r="C78" s="541"/>
      <c r="D78" s="542"/>
      <c r="E78" s="240" t="str">
        <f>IF(F78="x","","x")</f>
        <v>x</v>
      </c>
      <c r="F78" s="242" t="str">
        <f>IF(VLOOKUP('Suivi élève (5)'!$A$29,'Entrée des observations'!$Q$5:$AJ$49,16,FALSE)="","",VLOOKUP('Suivi élève (5)'!$A$29,'Entrée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(5)'!$A$29,'Entrée des observations'!$Q$5:$AJ$49,7,FALSE)="","",VLOOKUP('Suivi élève (5)'!$A$29,'Entrée des observations'!$Q$5:$AJ$49,7,FALSE))</f>
        <v/>
      </c>
    </row>
    <row r="80" spans="1:17" ht="13.5" thickBot="1">
      <c r="A80" s="548" t="s">
        <v>108</v>
      </c>
      <c r="B80" s="549"/>
      <c r="C80" s="549"/>
      <c r="D80" s="549"/>
      <c r="E80" s="243" t="str">
        <f>IF(F80="x","","x")</f>
        <v>x</v>
      </c>
      <c r="F80" s="242" t="str">
        <f>IF(VLOOKUP('Suivi élève (5)'!$A$29,'Entrée des observations'!$Q$5:$AJ$49,17,FALSE)="","",VLOOKUP('Suivi élève (5)'!$A$29,'Entrée des observations'!$Q$5:$AJ$49,17,FALSE))</f>
        <v/>
      </c>
      <c r="I80" s="548" t="s">
        <v>227</v>
      </c>
      <c r="J80" s="549"/>
      <c r="K80" s="549"/>
      <c r="L80" s="549"/>
      <c r="M80" s="549"/>
      <c r="N80" s="549"/>
      <c r="O80" s="243" t="str">
        <f>IF(P80="x","","x")</f>
        <v>x</v>
      </c>
      <c r="P80" s="242" t="str">
        <f>IF(VLOOKUP('Suivi élève (5)'!$A$29,'Entrée des observations'!$Q$5:$AJ$49,8,FALSE)="","",VLOOKUP('Suivi élève (5)'!$A$29,'Entrée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(5)'!B92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C1"/>
    <mergeCell ref="A3:C3"/>
    <mergeCell ref="A4:C4"/>
    <mergeCell ref="A5:C5"/>
    <mergeCell ref="A8:F8"/>
    <mergeCell ref="G8:I8"/>
    <mergeCell ref="A14:G14"/>
    <mergeCell ref="I14:P17"/>
    <mergeCell ref="A16:G16"/>
    <mergeCell ref="A17:C17"/>
    <mergeCell ref="E17:F17"/>
    <mergeCell ref="A18:C18"/>
    <mergeCell ref="E18:F18"/>
    <mergeCell ref="J8:L8"/>
    <mergeCell ref="M8:O8"/>
    <mergeCell ref="A10:P10"/>
    <mergeCell ref="A11:P11"/>
    <mergeCell ref="A13:G13"/>
    <mergeCell ref="I13:P13"/>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35:E35"/>
    <mergeCell ref="F35:N35"/>
    <mergeCell ref="A36:E36"/>
    <mergeCell ref="F36:N36"/>
    <mergeCell ref="A37:E37"/>
    <mergeCell ref="F37:N37"/>
    <mergeCell ref="A32:E32"/>
    <mergeCell ref="F32:N32"/>
    <mergeCell ref="A33:E33"/>
    <mergeCell ref="F33:N33"/>
    <mergeCell ref="A34:E34"/>
    <mergeCell ref="F34:N34"/>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49:E49"/>
    <mergeCell ref="F49:K49"/>
    <mergeCell ref="M49:Q49"/>
    <mergeCell ref="A50:E50"/>
    <mergeCell ref="F50:K50"/>
    <mergeCell ref="M50:Q50"/>
    <mergeCell ref="A47:E47"/>
    <mergeCell ref="F47:K47"/>
    <mergeCell ref="M47:Q47"/>
    <mergeCell ref="A48:E48"/>
    <mergeCell ref="F48:K48"/>
    <mergeCell ref="M48:Q48"/>
    <mergeCell ref="A51:E51"/>
    <mergeCell ref="F51:K51"/>
    <mergeCell ref="M51:Q51"/>
    <mergeCell ref="A53:I53"/>
    <mergeCell ref="K53:Q53"/>
    <mergeCell ref="A54:F54"/>
    <mergeCell ref="H54:I54"/>
    <mergeCell ref="K54:O54"/>
    <mergeCell ref="P54:Q54"/>
    <mergeCell ref="Q67:Q68"/>
    <mergeCell ref="A68:D68"/>
    <mergeCell ref="I68:N68"/>
    <mergeCell ref="A56:G56"/>
    <mergeCell ref="I56:M56"/>
    <mergeCell ref="N56:O56"/>
    <mergeCell ref="P56:Q56"/>
    <mergeCell ref="A57:G60"/>
    <mergeCell ref="I57:Q59"/>
    <mergeCell ref="K60:L60"/>
    <mergeCell ref="N60:P60"/>
    <mergeCell ref="A69:D69"/>
    <mergeCell ref="I69:N69"/>
    <mergeCell ref="A70:D70"/>
    <mergeCell ref="I70:N70"/>
    <mergeCell ref="A71:D71"/>
    <mergeCell ref="I71:N71"/>
    <mergeCell ref="A64:C64"/>
    <mergeCell ref="E64:I64"/>
    <mergeCell ref="J64:P64"/>
    <mergeCell ref="A67:D67"/>
    <mergeCell ref="I67:N67"/>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K94:Q94"/>
    <mergeCell ref="B98:L98"/>
    <mergeCell ref="M98:Q98"/>
    <mergeCell ref="A80:D80"/>
    <mergeCell ref="I80:N80"/>
    <mergeCell ref="I92:J92"/>
    <mergeCell ref="K92:Q92"/>
    <mergeCell ref="I93:J93"/>
    <mergeCell ref="K93:Q93"/>
    <mergeCell ref="A99:A100"/>
    <mergeCell ref="B99:B100"/>
    <mergeCell ref="C99:C100"/>
    <mergeCell ref="E99:E100"/>
    <mergeCell ref="F99:F100"/>
    <mergeCell ref="G99:G100"/>
    <mergeCell ref="A94:C94"/>
    <mergeCell ref="D94:E94"/>
    <mergeCell ref="I94:J94"/>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topLeftCell="A41"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(6)'!$A$29,'Entrée des observations'!$Q$5:$AJ$49,3,FALSE)="","",VLOOKUP('Suivi élève (6)'!$A$29,'Entrée des observations'!$Q$5:$AJ$49,3,FALSE))</f>
        <v/>
      </c>
      <c r="I68" s="535" t="s">
        <v>96</v>
      </c>
      <c r="J68" s="536"/>
      <c r="K68" s="536"/>
      <c r="L68" s="536"/>
      <c r="M68" s="536"/>
      <c r="N68" s="536"/>
      <c r="O68" s="240" t="str">
        <f>IF(P68="x","","x")</f>
        <v>x</v>
      </c>
      <c r="P68" s="241" t="str">
        <f>IF(VLOOKUP('Suivi élève (6)'!$A$29,'Entrée des observations'!$Q$5:$AJ$49,11,FALSE)="","",VLOOKUP('Suivi élève (6)'!$A$29,'Entrée des observations'!$Q$5:$AJ$49,11,FALSE))</f>
        <v/>
      </c>
      <c r="Q68" s="646"/>
    </row>
    <row r="69" spans="1:17" ht="13.5" customHeight="1">
      <c r="A69" s="535" t="s">
        <v>221</v>
      </c>
      <c r="B69" s="536"/>
      <c r="C69" s="536"/>
      <c r="D69" s="536"/>
      <c r="E69" s="240" t="str">
        <f>IF(F69&lt;&gt;"","","x")</f>
        <v>x</v>
      </c>
      <c r="F69" s="241" t="str">
        <f>IF(VLOOKUP('Suivi élève (6)'!$A$29,'Entrée des observations'!$Q$5:$AJ$49,4,FALSE)="","",VLOOKUP('Suivi élève (6)'!$A$29,'Entrée des observations'!$Q$5:$AJ$49,4,FALSE))</f>
        <v/>
      </c>
      <c r="I69" s="535" t="s">
        <v>97</v>
      </c>
      <c r="J69" s="536"/>
      <c r="K69" s="536"/>
      <c r="L69" s="536"/>
      <c r="M69" s="536"/>
      <c r="N69" s="536"/>
      <c r="O69" s="240" t="str">
        <f>IF(P69="x","","x")</f>
        <v>x</v>
      </c>
      <c r="P69" s="241" t="str">
        <f>IF(VLOOKUP('Suivi élève (6)'!$A$29,'Entrée des observations'!$Q$5:$AJ$49,12,FALSE)="","",VLOOKUP('Suivi élève (6)'!$A$29,'Entrée des observations'!$Q$5:$AJ$49,12,FALSE))</f>
        <v/>
      </c>
    </row>
    <row r="70" spans="1:17" ht="12.75" customHeight="1" thickBot="1">
      <c r="A70" s="548" t="s">
        <v>246</v>
      </c>
      <c r="B70" s="549"/>
      <c r="C70" s="549"/>
      <c r="D70" s="549"/>
      <c r="E70" s="240" t="str">
        <f>IF(F70="x","","x")</f>
        <v>x</v>
      </c>
      <c r="F70" s="242" t="str">
        <f>IF(VLOOKUP('Suivi élève (6)'!$A$29,'Entrée des observations'!$Q$5:$AJ$49,5,FALSE)="","",VLOOKUP('Suivi élève (6)'!$A$29,'Entrée des observations'!$Q$5:$AJ$49,5,FALSE))</f>
        <v/>
      </c>
      <c r="I70" s="535" t="s">
        <v>98</v>
      </c>
      <c r="J70" s="536"/>
      <c r="K70" s="536"/>
      <c r="L70" s="536"/>
      <c r="M70" s="536"/>
      <c r="N70" s="536"/>
      <c r="O70" s="240" t="str">
        <f>IF(P70="x","","x")</f>
        <v>x</v>
      </c>
      <c r="P70" s="241" t="str">
        <f>IF(VLOOKUP('Suivi élève (6)'!$A$29,'Entrée des observations'!$Q$5:$AJ$49,13,FALSE)="","",VLOOKUP('Suivi élève (6)'!$A$29,'Entrée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(6)'!$A$29,'Entrée des observations'!$Q$5:$AJ$49,14,FALSE)="","",VLOOKUP('Suivi élève (6)'!$A$29,'Entrée des observations'!$Q$5:$AJ$49,14,FALSE))</f>
        <v/>
      </c>
    </row>
    <row r="72" spans="1:17" ht="13.5" customHeight="1" thickBot="1">
      <c r="A72" s="535" t="s">
        <v>223</v>
      </c>
      <c r="B72" s="536"/>
      <c r="C72" s="536"/>
      <c r="D72" s="536"/>
      <c r="E72" s="240" t="str">
        <f>IF(F72="x","","x")</f>
        <v>x</v>
      </c>
      <c r="F72" s="241" t="str">
        <f>IF(VLOOKUP('Suivi élève (6)'!$A$29,'Entrée des observations'!$Q$5:$AJ$49,6,FALSE)="","",VLOOKUP('Suivi élève (6)'!$A$29,'Entrée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(6)'!$A$29,'Entrée des observations'!$Q$5:$AJ$49,9,FALSE)="","",VLOOKUP('Suivi élève (6)'!$A$29,'Entrée des observations'!$Q$5:$AJ$49,9,FALSE))</f>
        <v/>
      </c>
      <c r="I74" s="537" t="s">
        <v>104</v>
      </c>
      <c r="J74" s="538"/>
      <c r="K74" s="538"/>
      <c r="L74" s="538"/>
      <c r="M74" s="538"/>
      <c r="N74" s="539"/>
      <c r="O74" s="240" t="str">
        <f>IF(P74="x","","x")</f>
        <v>x</v>
      </c>
      <c r="P74" s="241" t="str">
        <f>IF(VLOOKUP('Suivi élève (6)'!$A$29,'Entrée des observations'!$Q$5:$AJ$49,18,FALSE)="","",VLOOKUP('Suivi élève (6)'!$A$29,'Entrée des observations'!$Q$5:$AJ$49,18,FALSE))</f>
        <v/>
      </c>
    </row>
    <row r="75" spans="1:17" ht="13.5" customHeight="1" thickBot="1">
      <c r="A75" s="540" t="s">
        <v>224</v>
      </c>
      <c r="B75" s="541"/>
      <c r="C75" s="541"/>
      <c r="D75" s="542"/>
      <c r="E75" s="240" t="str">
        <f>IF(F75="x","","x")</f>
        <v>x</v>
      </c>
      <c r="F75" s="242" t="str">
        <f>IF(VLOOKUP('Suivi élève (6)'!$A$29,'Entrée des observations'!$Q$5:$AJ$49,10,FALSE)="","",VLOOKUP('Suivi élève (6)'!$A$29,'Entrée des observations'!$Q$5:$AJ$49,10,FALSE))</f>
        <v/>
      </c>
      <c r="I75" s="537" t="s">
        <v>105</v>
      </c>
      <c r="J75" s="538"/>
      <c r="K75" s="538"/>
      <c r="L75" s="538"/>
      <c r="M75" s="538"/>
      <c r="N75" s="539"/>
      <c r="O75" s="240" t="str">
        <f>IF(P75="x","","x")</f>
        <v>x</v>
      </c>
      <c r="P75" s="241" t="str">
        <f>IF(VLOOKUP('Suivi élève (6)'!$A$29,'Entrée des observations'!$Q$5:$AJ$49,19,FALSE)="","",VLOOKUP('Suivi élève (6)'!$A$29,'Entrée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(6)'!$A$29,'Entrée des observations'!$Q$5:$AJ$49,20,FALSE)="","",VLOOKUP('Suivi élève (6)'!$A$29,'Entrée des observations'!$Q$5:$AJ$49,20,FALSE))</f>
        <v/>
      </c>
    </row>
    <row r="77" spans="1:17" ht="13.5" customHeight="1" thickBot="1">
      <c r="A77" s="537" t="s">
        <v>228</v>
      </c>
      <c r="B77" s="538"/>
      <c r="C77" s="538"/>
      <c r="D77" s="539"/>
      <c r="E77" s="240" t="str">
        <f>IF(F77="x","","x")</f>
        <v>x</v>
      </c>
      <c r="F77" s="241" t="str">
        <f>IF(VLOOKUP('Suivi élève (6)'!$A$29,'Entrée des observations'!$Q$5:$AJ$49,15,FALSE)="","",VLOOKUP('Suivi élève (6)'!$A$29,'Entrée des observations'!$Q$5:$AJ$49,15,FALSE))</f>
        <v/>
      </c>
    </row>
    <row r="78" spans="1:17" ht="13.5" thickBot="1">
      <c r="A78" s="540" t="s">
        <v>229</v>
      </c>
      <c r="B78" s="541"/>
      <c r="C78" s="541"/>
      <c r="D78" s="542"/>
      <c r="E78" s="240" t="str">
        <f>IF(F78="x","","x")</f>
        <v>x</v>
      </c>
      <c r="F78" s="242" t="str">
        <f>IF(VLOOKUP('Suivi élève (6)'!$A$29,'Entrée des observations'!$Q$5:$AJ$49,16,FALSE)="","",VLOOKUP('Suivi élève (6)'!$A$29,'Entrée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(6)'!$A$29,'Entrée des observations'!$Q$5:$AJ$49,7,FALSE)="","",VLOOKUP('Suivi élève (6)'!$A$29,'Entrée des observations'!$Q$5:$AJ$49,7,FALSE))</f>
        <v/>
      </c>
    </row>
    <row r="80" spans="1:17" ht="13.5" thickBot="1">
      <c r="A80" s="548" t="s">
        <v>108</v>
      </c>
      <c r="B80" s="549"/>
      <c r="C80" s="549"/>
      <c r="D80" s="549"/>
      <c r="E80" s="243" t="str">
        <f>IF(F80="x","","x")</f>
        <v>x</v>
      </c>
      <c r="F80" s="242" t="str">
        <f>IF(VLOOKUP('Suivi élève (6)'!$A$29,'Entrée des observations'!$Q$5:$AJ$49,17,FALSE)="","",VLOOKUP('Suivi élève (6)'!$A$29,'Entrée des observations'!$Q$5:$AJ$49,17,FALSE))</f>
        <v/>
      </c>
      <c r="I80" s="548" t="s">
        <v>227</v>
      </c>
      <c r="J80" s="549"/>
      <c r="K80" s="549"/>
      <c r="L80" s="549"/>
      <c r="M80" s="549"/>
      <c r="N80" s="549"/>
      <c r="O80" s="243" t="str">
        <f>IF(P80="x","","x")</f>
        <v>x</v>
      </c>
      <c r="P80" s="242" t="str">
        <f>IF(VLOOKUP('Suivi élève (6)'!$A$29,'Entrée des observations'!$Q$5:$AJ$49,8,FALSE)="","",VLOOKUP('Suivi élève (6)'!$A$29,'Entrée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(6)'!B92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topLeftCell="A36"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(7)'!$A$29,'Entrée des observations'!$Q$5:$AJ$49,3,FALSE)="","",VLOOKUP('Suivi élève (7)'!$A$29,'Entrée des observations'!$Q$5:$AJ$49,3,FALSE))</f>
        <v/>
      </c>
      <c r="I68" s="535" t="s">
        <v>96</v>
      </c>
      <c r="J68" s="536"/>
      <c r="K68" s="536"/>
      <c r="L68" s="536"/>
      <c r="M68" s="536"/>
      <c r="N68" s="536"/>
      <c r="O68" s="240" t="str">
        <f>IF(P68="x","","x")</f>
        <v>x</v>
      </c>
      <c r="P68" s="241" t="str">
        <f>IF(VLOOKUP('Suivi élève (7)'!$A$29,'Entrée des observations'!$Q$5:$AJ$49,11,FALSE)="","",VLOOKUP('Suivi élève (7)'!$A$29,'Entrée des observations'!$Q$5:$AJ$49,11,FALSE))</f>
        <v/>
      </c>
      <c r="Q68" s="646"/>
    </row>
    <row r="69" spans="1:17" ht="13.5" customHeight="1">
      <c r="A69" s="535" t="s">
        <v>221</v>
      </c>
      <c r="B69" s="536"/>
      <c r="C69" s="536"/>
      <c r="D69" s="536"/>
      <c r="E69" s="240" t="str">
        <f>IF(F69&lt;&gt;"","","x")</f>
        <v>x</v>
      </c>
      <c r="F69" s="241" t="str">
        <f>IF(VLOOKUP('Suivi élève (7)'!$A$29,'Entrée des observations'!$Q$5:$AJ$49,4,FALSE)="","",VLOOKUP('Suivi élève (7)'!$A$29,'Entrée des observations'!$Q$5:$AJ$49,4,FALSE))</f>
        <v/>
      </c>
      <c r="I69" s="535" t="s">
        <v>97</v>
      </c>
      <c r="J69" s="536"/>
      <c r="K69" s="536"/>
      <c r="L69" s="536"/>
      <c r="M69" s="536"/>
      <c r="N69" s="536"/>
      <c r="O69" s="240" t="str">
        <f>IF(P69="x","","x")</f>
        <v>x</v>
      </c>
      <c r="P69" s="241" t="str">
        <f>IF(VLOOKUP('Suivi élève (7)'!$A$29,'Entrée des observations'!$Q$5:$AJ$49,12,FALSE)="","",VLOOKUP('Suivi élève (7)'!$A$29,'Entrée des observations'!$Q$5:$AJ$49,12,FALSE))</f>
        <v/>
      </c>
    </row>
    <row r="70" spans="1:17" ht="12.75" customHeight="1" thickBot="1">
      <c r="A70" s="548" t="s">
        <v>246</v>
      </c>
      <c r="B70" s="549"/>
      <c r="C70" s="549"/>
      <c r="D70" s="549"/>
      <c r="E70" s="240" t="str">
        <f>IF(F70="x","","x")</f>
        <v>x</v>
      </c>
      <c r="F70" s="242" t="str">
        <f>IF(VLOOKUP('Suivi élève (7)'!$A$29,'Entrée des observations'!$Q$5:$AJ$49,5,FALSE)="","",VLOOKUP('Suivi élève (7)'!$A$29,'Entrée des observations'!$Q$5:$AJ$49,5,FALSE))</f>
        <v/>
      </c>
      <c r="I70" s="535" t="s">
        <v>98</v>
      </c>
      <c r="J70" s="536"/>
      <c r="K70" s="536"/>
      <c r="L70" s="536"/>
      <c r="M70" s="536"/>
      <c r="N70" s="536"/>
      <c r="O70" s="240" t="str">
        <f>IF(P70="x","","x")</f>
        <v>x</v>
      </c>
      <c r="P70" s="241" t="str">
        <f>IF(VLOOKUP('Suivi élève (7)'!$A$29,'Entrée des observations'!$Q$5:$AJ$49,13,FALSE)="","",VLOOKUP('Suivi élève (7)'!$A$29,'Entrée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(7)'!$A$29,'Entrée des observations'!$Q$5:$AJ$49,14,FALSE)="","",VLOOKUP('Suivi élève (7)'!$A$29,'Entrée des observations'!$Q$5:$AJ$49,14,FALSE))</f>
        <v/>
      </c>
    </row>
    <row r="72" spans="1:17" ht="13.5" customHeight="1" thickBot="1">
      <c r="A72" s="535" t="s">
        <v>223</v>
      </c>
      <c r="B72" s="536"/>
      <c r="C72" s="536"/>
      <c r="D72" s="536"/>
      <c r="E72" s="240" t="str">
        <f>IF(F72="x","","x")</f>
        <v>x</v>
      </c>
      <c r="F72" s="241" t="str">
        <f>IF(VLOOKUP('Suivi élève (7)'!$A$29,'Entrée des observations'!$Q$5:$AJ$49,6,FALSE)="","",VLOOKUP('Suivi élève (7)'!$A$29,'Entrée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(7)'!$A$29,'Entrée des observations'!$Q$5:$AJ$49,9,FALSE)="","",VLOOKUP('Suivi élève (7)'!$A$29,'Entrée des observations'!$Q$5:$AJ$49,9,FALSE))</f>
        <v/>
      </c>
      <c r="I74" s="537" t="s">
        <v>104</v>
      </c>
      <c r="J74" s="538"/>
      <c r="K74" s="538"/>
      <c r="L74" s="538"/>
      <c r="M74" s="538"/>
      <c r="N74" s="539"/>
      <c r="O74" s="240" t="str">
        <f>IF(P74="x","","x")</f>
        <v>x</v>
      </c>
      <c r="P74" s="241" t="str">
        <f>IF(VLOOKUP('Suivi élève (7)'!$A$29,'Entrée des observations'!$Q$5:$AJ$49,18,FALSE)="","",VLOOKUP('Suivi élève (7)'!$A$29,'Entrée des observations'!$Q$5:$AJ$49,18,FALSE))</f>
        <v/>
      </c>
    </row>
    <row r="75" spans="1:17" ht="13.5" customHeight="1" thickBot="1">
      <c r="A75" s="540" t="s">
        <v>224</v>
      </c>
      <c r="B75" s="541"/>
      <c r="C75" s="541"/>
      <c r="D75" s="542"/>
      <c r="E75" s="240" t="str">
        <f>IF(F75="x","","x")</f>
        <v>x</v>
      </c>
      <c r="F75" s="242" t="str">
        <f>IF(VLOOKUP('Suivi élève (7)'!$A$29,'Entrée des observations'!$Q$5:$AJ$49,10,FALSE)="","",VLOOKUP('Suivi élève (7)'!$A$29,'Entrée des observations'!$Q$5:$AJ$49,10,FALSE))</f>
        <v/>
      </c>
      <c r="I75" s="537" t="s">
        <v>105</v>
      </c>
      <c r="J75" s="538"/>
      <c r="K75" s="538"/>
      <c r="L75" s="538"/>
      <c r="M75" s="538"/>
      <c r="N75" s="539"/>
      <c r="O75" s="240" t="str">
        <f>IF(P75="x","","x")</f>
        <v>x</v>
      </c>
      <c r="P75" s="241" t="str">
        <f>IF(VLOOKUP('Suivi élève (7)'!$A$29,'Entrée des observations'!$Q$5:$AJ$49,19,FALSE)="","",VLOOKUP('Suivi élève (7)'!$A$29,'Entrée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(7)'!$A$29,'Entrée des observations'!$Q$5:$AJ$49,20,FALSE)="","",VLOOKUP('Suivi élève (7)'!$A$29,'Entrée des observations'!$Q$5:$AJ$49,20,FALSE))</f>
        <v/>
      </c>
    </row>
    <row r="77" spans="1:17" ht="13.5" customHeight="1" thickBot="1">
      <c r="A77" s="537" t="s">
        <v>228</v>
      </c>
      <c r="B77" s="538"/>
      <c r="C77" s="538"/>
      <c r="D77" s="539"/>
      <c r="E77" s="240" t="str">
        <f>IF(F77="x","","x")</f>
        <v>x</v>
      </c>
      <c r="F77" s="241" t="str">
        <f>IF(VLOOKUP('Suivi élève (7)'!$A$29,'Entrée des observations'!$Q$5:$AJ$49,15,FALSE)="","",VLOOKUP('Suivi élève (7)'!$A$29,'Entrée des observations'!$Q$5:$AJ$49,15,FALSE))</f>
        <v/>
      </c>
    </row>
    <row r="78" spans="1:17" ht="13.5" thickBot="1">
      <c r="A78" s="540" t="s">
        <v>229</v>
      </c>
      <c r="B78" s="541"/>
      <c r="C78" s="541"/>
      <c r="D78" s="542"/>
      <c r="E78" s="240" t="str">
        <f>IF(F78="x","","x")</f>
        <v>x</v>
      </c>
      <c r="F78" s="242" t="str">
        <f>IF(VLOOKUP('Suivi élève (7)'!$A$29,'Entrée des observations'!$Q$5:$AJ$49,16,FALSE)="","",VLOOKUP('Suivi élève (7)'!$A$29,'Entrée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(7)'!$A$29,'Entrée des observations'!$Q$5:$AJ$49,7,FALSE)="","",VLOOKUP('Suivi élève (7)'!$A$29,'Entrée des observations'!$Q$5:$AJ$49,7,FALSE))</f>
        <v/>
      </c>
    </row>
    <row r="80" spans="1:17" ht="13.5" thickBot="1">
      <c r="A80" s="548" t="s">
        <v>108</v>
      </c>
      <c r="B80" s="549"/>
      <c r="C80" s="549"/>
      <c r="D80" s="549"/>
      <c r="E80" s="243" t="str">
        <f>IF(F80="x","","x")</f>
        <v>x</v>
      </c>
      <c r="F80" s="242" t="str">
        <f>IF(VLOOKUP('Suivi élève (7)'!$A$29,'Entrée des observations'!$Q$5:$AJ$49,17,FALSE)="","",VLOOKUP('Suivi élève (7)'!$A$29,'Entrée des observations'!$Q$5:$AJ$49,17,FALSE))</f>
        <v/>
      </c>
      <c r="I80" s="548" t="s">
        <v>227</v>
      </c>
      <c r="J80" s="549"/>
      <c r="K80" s="549"/>
      <c r="L80" s="549"/>
      <c r="M80" s="549"/>
      <c r="N80" s="549"/>
      <c r="O80" s="243" t="str">
        <f>IF(P80="x","","x")</f>
        <v>x</v>
      </c>
      <c r="P80" s="242" t="str">
        <f>IF(VLOOKUP('Suivi élève (7)'!$A$29,'Entrée des observations'!$Q$5:$AJ$49,8,FALSE)="","",VLOOKUP('Suivi élève (7)'!$A$29,'Entrée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(7)'!B92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topLeftCell="A39"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(8)'!$A$29,'Entrée des observations'!$Q$5:$AJ$49,3,FALSE)="","",VLOOKUP('Suivi élève (8)'!$A$29,'Entrée des observations'!$Q$5:$AJ$49,3,FALSE))</f>
        <v/>
      </c>
      <c r="I68" s="535" t="s">
        <v>96</v>
      </c>
      <c r="J68" s="536"/>
      <c r="K68" s="536"/>
      <c r="L68" s="536"/>
      <c r="M68" s="536"/>
      <c r="N68" s="536"/>
      <c r="O68" s="240" t="str">
        <f>IF(P68="x","","x")</f>
        <v>x</v>
      </c>
      <c r="P68" s="241" t="str">
        <f>IF(VLOOKUP('Suivi élève (8)'!$A$29,'Entrée des observations'!$Q$5:$AJ$49,11,FALSE)="","",VLOOKUP('Suivi élève (8)'!$A$29,'Entrée des observations'!$Q$5:$AJ$49,11,FALSE))</f>
        <v/>
      </c>
      <c r="Q68" s="646"/>
    </row>
    <row r="69" spans="1:17" ht="13.5" customHeight="1">
      <c r="A69" s="535" t="s">
        <v>221</v>
      </c>
      <c r="B69" s="536"/>
      <c r="C69" s="536"/>
      <c r="D69" s="536"/>
      <c r="E69" s="240" t="str">
        <f>IF(F69&lt;&gt;"","","x")</f>
        <v>x</v>
      </c>
      <c r="F69" s="241" t="str">
        <f>IF(VLOOKUP('Suivi élève (8)'!$A$29,'Entrée des observations'!$Q$5:$AJ$49,4,FALSE)="","",VLOOKUP('Suivi élève (8)'!$A$29,'Entrée des observations'!$Q$5:$AJ$49,4,FALSE))</f>
        <v/>
      </c>
      <c r="I69" s="535" t="s">
        <v>97</v>
      </c>
      <c r="J69" s="536"/>
      <c r="K69" s="536"/>
      <c r="L69" s="536"/>
      <c r="M69" s="536"/>
      <c r="N69" s="536"/>
      <c r="O69" s="240" t="str">
        <f>IF(P69="x","","x")</f>
        <v>x</v>
      </c>
      <c r="P69" s="241" t="str">
        <f>IF(VLOOKUP('Suivi élève (8)'!$A$29,'Entrée des observations'!$Q$5:$AJ$49,12,FALSE)="","",VLOOKUP('Suivi élève (8)'!$A$29,'Entrée des observations'!$Q$5:$AJ$49,12,FALSE))</f>
        <v/>
      </c>
    </row>
    <row r="70" spans="1:17" ht="12.75" customHeight="1" thickBot="1">
      <c r="A70" s="548" t="s">
        <v>246</v>
      </c>
      <c r="B70" s="549"/>
      <c r="C70" s="549"/>
      <c r="D70" s="549"/>
      <c r="E70" s="240" t="str">
        <f>IF(F70="x","","x")</f>
        <v>x</v>
      </c>
      <c r="F70" s="242" t="str">
        <f>IF(VLOOKUP('Suivi élève (8)'!$A$29,'Entrée des observations'!$Q$5:$AJ$49,5,FALSE)="","",VLOOKUP('Suivi élève (8)'!$A$29,'Entrée des observations'!$Q$5:$AJ$49,5,FALSE))</f>
        <v/>
      </c>
      <c r="I70" s="535" t="s">
        <v>98</v>
      </c>
      <c r="J70" s="536"/>
      <c r="K70" s="536"/>
      <c r="L70" s="536"/>
      <c r="M70" s="536"/>
      <c r="N70" s="536"/>
      <c r="O70" s="240" t="str">
        <f>IF(P70="x","","x")</f>
        <v>x</v>
      </c>
      <c r="P70" s="241" t="str">
        <f>IF(VLOOKUP('Suivi élève (8)'!$A$29,'Entrée des observations'!$Q$5:$AJ$49,13,FALSE)="","",VLOOKUP('Suivi élève (8)'!$A$29,'Entrée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(8)'!$A$29,'Entrée des observations'!$Q$5:$AJ$49,14,FALSE)="","",VLOOKUP('Suivi élève (8)'!$A$29,'Entrée des observations'!$Q$5:$AJ$49,14,FALSE))</f>
        <v/>
      </c>
    </row>
    <row r="72" spans="1:17" ht="13.5" customHeight="1" thickBot="1">
      <c r="A72" s="535" t="s">
        <v>223</v>
      </c>
      <c r="B72" s="536"/>
      <c r="C72" s="536"/>
      <c r="D72" s="536"/>
      <c r="E72" s="240" t="str">
        <f>IF(F72="x","","x")</f>
        <v>x</v>
      </c>
      <c r="F72" s="241" t="str">
        <f>IF(VLOOKUP('Suivi élève (8)'!$A$29,'Entrée des observations'!$Q$5:$AJ$49,6,FALSE)="","",VLOOKUP('Suivi élève (8)'!$A$29,'Entrée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(8)'!$A$29,'Entrée des observations'!$Q$5:$AJ$49,9,FALSE)="","",VLOOKUP('Suivi élève (8)'!$A$29,'Entrée des observations'!$Q$5:$AJ$49,9,FALSE))</f>
        <v/>
      </c>
      <c r="I74" s="537" t="s">
        <v>104</v>
      </c>
      <c r="J74" s="538"/>
      <c r="K74" s="538"/>
      <c r="L74" s="538"/>
      <c r="M74" s="538"/>
      <c r="N74" s="539"/>
      <c r="O74" s="240" t="str">
        <f>IF(P74="x","","x")</f>
        <v>x</v>
      </c>
      <c r="P74" s="241" t="str">
        <f>IF(VLOOKUP('Suivi élève (8)'!$A$29,'Entrée des observations'!$Q$5:$AJ$49,18,FALSE)="","",VLOOKUP('Suivi élève (8)'!$A$29,'Entrée des observations'!$Q$5:$AJ$49,18,FALSE))</f>
        <v/>
      </c>
    </row>
    <row r="75" spans="1:17" ht="13.5" customHeight="1" thickBot="1">
      <c r="A75" s="540" t="s">
        <v>224</v>
      </c>
      <c r="B75" s="541"/>
      <c r="C75" s="541"/>
      <c r="D75" s="542"/>
      <c r="E75" s="240" t="str">
        <f>IF(F75="x","","x")</f>
        <v>x</v>
      </c>
      <c r="F75" s="242" t="str">
        <f>IF(VLOOKUP('Suivi élève (8)'!$A$29,'Entrée des observations'!$Q$5:$AJ$49,10,FALSE)="","",VLOOKUP('Suivi élève (8)'!$A$29,'Entrée des observations'!$Q$5:$AJ$49,10,FALSE))</f>
        <v/>
      </c>
      <c r="I75" s="537" t="s">
        <v>105</v>
      </c>
      <c r="J75" s="538"/>
      <c r="K75" s="538"/>
      <c r="L75" s="538"/>
      <c r="M75" s="538"/>
      <c r="N75" s="539"/>
      <c r="O75" s="240" t="str">
        <f>IF(P75="x","","x")</f>
        <v>x</v>
      </c>
      <c r="P75" s="241" t="str">
        <f>IF(VLOOKUP('Suivi élève (8)'!$A$29,'Entrée des observations'!$Q$5:$AJ$49,19,FALSE)="","",VLOOKUP('Suivi élève (8)'!$A$29,'Entrée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(8)'!$A$29,'Entrée des observations'!$Q$5:$AJ$49,20,FALSE)="","",VLOOKUP('Suivi élève (8)'!$A$29,'Entrée des observations'!$Q$5:$AJ$49,20,FALSE))</f>
        <v/>
      </c>
    </row>
    <row r="77" spans="1:17" ht="13.5" customHeight="1" thickBot="1">
      <c r="A77" s="537" t="s">
        <v>228</v>
      </c>
      <c r="B77" s="538"/>
      <c r="C77" s="538"/>
      <c r="D77" s="539"/>
      <c r="E77" s="240" t="str">
        <f>IF(F77="x","","x")</f>
        <v>x</v>
      </c>
      <c r="F77" s="241" t="str">
        <f>IF(VLOOKUP('Suivi élève (8)'!$A$29,'Entrée des observations'!$Q$5:$AJ$49,15,FALSE)="","",VLOOKUP('Suivi élève (8)'!$A$29,'Entrée des observations'!$Q$5:$AJ$49,15,FALSE))</f>
        <v/>
      </c>
    </row>
    <row r="78" spans="1:17" ht="13.5" thickBot="1">
      <c r="A78" s="540" t="s">
        <v>229</v>
      </c>
      <c r="B78" s="541"/>
      <c r="C78" s="541"/>
      <c r="D78" s="542"/>
      <c r="E78" s="240" t="str">
        <f>IF(F78="x","","x")</f>
        <v>x</v>
      </c>
      <c r="F78" s="242" t="str">
        <f>IF(VLOOKUP('Suivi élève (8)'!$A$29,'Entrée des observations'!$Q$5:$AJ$49,16,FALSE)="","",VLOOKUP('Suivi élève (8)'!$A$29,'Entrée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(8)'!$A$29,'Entrée des observations'!$Q$5:$AJ$49,7,FALSE)="","",VLOOKUP('Suivi élève (8)'!$A$29,'Entrée des observations'!$Q$5:$AJ$49,7,FALSE))</f>
        <v/>
      </c>
    </row>
    <row r="80" spans="1:17" ht="13.5" thickBot="1">
      <c r="A80" s="548" t="s">
        <v>108</v>
      </c>
      <c r="B80" s="549"/>
      <c r="C80" s="549"/>
      <c r="D80" s="549"/>
      <c r="E80" s="243" t="str">
        <f>IF(F80="x","","x")</f>
        <v>x</v>
      </c>
      <c r="F80" s="242" t="str">
        <f>IF(VLOOKUP('Suivi élève (8)'!$A$29,'Entrée des observations'!$Q$5:$AJ$49,17,FALSE)="","",VLOOKUP('Suivi élève (8)'!$A$29,'Entrée des observations'!$Q$5:$AJ$49,17,FALSE))</f>
        <v/>
      </c>
      <c r="I80" s="548" t="s">
        <v>227</v>
      </c>
      <c r="J80" s="549"/>
      <c r="K80" s="549"/>
      <c r="L80" s="549"/>
      <c r="M80" s="549"/>
      <c r="N80" s="549"/>
      <c r="O80" s="243" t="str">
        <f>IF(P80="x","","x")</f>
        <v>x</v>
      </c>
      <c r="P80" s="242" t="str">
        <f>IF(VLOOKUP('Suivi élève (8)'!$A$29,'Entrée des observations'!$Q$5:$AJ$49,8,FALSE)="","",VLOOKUP('Suivi élève (8)'!$A$29,'Entrée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(8)'!B92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topLeftCell="A44"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(9)'!$A$29,'Entrée des observations'!$Q$5:$AJ$49,3,FALSE)="","",VLOOKUP('Suivi élève (9)'!$A$29,'Entrée des observations'!$Q$5:$AJ$49,3,FALSE))</f>
        <v/>
      </c>
      <c r="I68" s="535" t="s">
        <v>96</v>
      </c>
      <c r="J68" s="536"/>
      <c r="K68" s="536"/>
      <c r="L68" s="536"/>
      <c r="M68" s="536"/>
      <c r="N68" s="536"/>
      <c r="O68" s="240" t="str">
        <f>IF(P68="x","","x")</f>
        <v>x</v>
      </c>
      <c r="P68" s="241" t="str">
        <f>IF(VLOOKUP('Suivi élève (9)'!$A$29,'Entrée des observations'!$Q$5:$AJ$49,11,FALSE)="","",VLOOKUP('Suivi élève (9)'!$A$29,'Entrée des observations'!$Q$5:$AJ$49,11,FALSE))</f>
        <v/>
      </c>
      <c r="Q68" s="646"/>
    </row>
    <row r="69" spans="1:17" ht="13.5" customHeight="1">
      <c r="A69" s="535" t="s">
        <v>221</v>
      </c>
      <c r="B69" s="536"/>
      <c r="C69" s="536"/>
      <c r="D69" s="536"/>
      <c r="E69" s="240" t="str">
        <f>IF(F69&lt;&gt;"","","x")</f>
        <v>x</v>
      </c>
      <c r="F69" s="241" t="str">
        <f>IF(VLOOKUP('Suivi élève (9)'!$A$29,'Entrée des observations'!$Q$5:$AJ$49,4,FALSE)="","",VLOOKUP('Suivi élève (9)'!$A$29,'Entrée des observations'!$Q$5:$AJ$49,4,FALSE))</f>
        <v/>
      </c>
      <c r="I69" s="535" t="s">
        <v>97</v>
      </c>
      <c r="J69" s="536"/>
      <c r="K69" s="536"/>
      <c r="L69" s="536"/>
      <c r="M69" s="536"/>
      <c r="N69" s="536"/>
      <c r="O69" s="240" t="str">
        <f>IF(P69="x","","x")</f>
        <v>x</v>
      </c>
      <c r="P69" s="241" t="str">
        <f>IF(VLOOKUP('Suivi élève (9)'!$A$29,'Entrée des observations'!$Q$5:$AJ$49,12,FALSE)="","",VLOOKUP('Suivi élève (9)'!$A$29,'Entrée des observations'!$Q$5:$AJ$49,12,FALSE))</f>
        <v/>
      </c>
    </row>
    <row r="70" spans="1:17" ht="12.75" customHeight="1" thickBot="1">
      <c r="A70" s="548" t="s">
        <v>246</v>
      </c>
      <c r="B70" s="549"/>
      <c r="C70" s="549"/>
      <c r="D70" s="549"/>
      <c r="E70" s="240" t="str">
        <f>IF(F70="x","","x")</f>
        <v>x</v>
      </c>
      <c r="F70" s="242" t="str">
        <f>IF(VLOOKUP('Suivi élève (9)'!$A$29,'Entrée des observations'!$Q$5:$AJ$49,5,FALSE)="","",VLOOKUP('Suivi élève (9)'!$A$29,'Entrée des observations'!$Q$5:$AJ$49,5,FALSE))</f>
        <v/>
      </c>
      <c r="I70" s="535" t="s">
        <v>98</v>
      </c>
      <c r="J70" s="536"/>
      <c r="K70" s="536"/>
      <c r="L70" s="536"/>
      <c r="M70" s="536"/>
      <c r="N70" s="536"/>
      <c r="O70" s="240" t="str">
        <f>IF(P70="x","","x")</f>
        <v>x</v>
      </c>
      <c r="P70" s="241" t="str">
        <f>IF(VLOOKUP('Suivi élève (9)'!$A$29,'Entrée des observations'!$Q$5:$AJ$49,13,FALSE)="","",VLOOKUP('Suivi élève (9)'!$A$29,'Entrée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(9)'!$A$29,'Entrée des observations'!$Q$5:$AJ$49,14,FALSE)="","",VLOOKUP('Suivi élève (9)'!$A$29,'Entrée des observations'!$Q$5:$AJ$49,14,FALSE))</f>
        <v/>
      </c>
    </row>
    <row r="72" spans="1:17" ht="13.5" customHeight="1" thickBot="1">
      <c r="A72" s="535" t="s">
        <v>223</v>
      </c>
      <c r="B72" s="536"/>
      <c r="C72" s="536"/>
      <c r="D72" s="536"/>
      <c r="E72" s="240" t="str">
        <f>IF(F72="x","","x")</f>
        <v>x</v>
      </c>
      <c r="F72" s="241" t="str">
        <f>IF(VLOOKUP('Suivi élève (9)'!$A$29,'Entrée des observations'!$Q$5:$AJ$49,6,FALSE)="","",VLOOKUP('Suivi élève (9)'!$A$29,'Entrée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(9)'!$A$29,'Entrée des observations'!$Q$5:$AJ$49,9,FALSE)="","",VLOOKUP('Suivi élève (9)'!$A$29,'Entrée des observations'!$Q$5:$AJ$49,9,FALSE))</f>
        <v/>
      </c>
      <c r="I74" s="537" t="s">
        <v>104</v>
      </c>
      <c r="J74" s="538"/>
      <c r="K74" s="538"/>
      <c r="L74" s="538"/>
      <c r="M74" s="538"/>
      <c r="N74" s="539"/>
      <c r="O74" s="240" t="str">
        <f>IF(P74="x","","x")</f>
        <v>x</v>
      </c>
      <c r="P74" s="241" t="str">
        <f>IF(VLOOKUP('Suivi élève (9)'!$A$29,'Entrée des observations'!$Q$5:$AJ$49,18,FALSE)="","",VLOOKUP('Suivi élève (9)'!$A$29,'Entrée des observations'!$Q$5:$AJ$49,18,FALSE))</f>
        <v/>
      </c>
    </row>
    <row r="75" spans="1:17" ht="13.5" customHeight="1" thickBot="1">
      <c r="A75" s="540" t="s">
        <v>224</v>
      </c>
      <c r="B75" s="541"/>
      <c r="C75" s="541"/>
      <c r="D75" s="542"/>
      <c r="E75" s="240" t="str">
        <f>IF(F75="x","","x")</f>
        <v>x</v>
      </c>
      <c r="F75" s="242" t="str">
        <f>IF(VLOOKUP('Suivi élève (9)'!$A$29,'Entrée des observations'!$Q$5:$AJ$49,10,FALSE)="","",VLOOKUP('Suivi élève (9)'!$A$29,'Entrée des observations'!$Q$5:$AJ$49,10,FALSE))</f>
        <v/>
      </c>
      <c r="I75" s="537" t="s">
        <v>105</v>
      </c>
      <c r="J75" s="538"/>
      <c r="K75" s="538"/>
      <c r="L75" s="538"/>
      <c r="M75" s="538"/>
      <c r="N75" s="539"/>
      <c r="O75" s="240" t="str">
        <f>IF(P75="x","","x")</f>
        <v>x</v>
      </c>
      <c r="P75" s="241" t="str">
        <f>IF(VLOOKUP('Suivi élève (9)'!$A$29,'Entrée des observations'!$Q$5:$AJ$49,19,FALSE)="","",VLOOKUP('Suivi élève (9)'!$A$29,'Entrée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(9)'!$A$29,'Entrée des observations'!$Q$5:$AJ$49,20,FALSE)="","",VLOOKUP('Suivi élève (9)'!$A$29,'Entrée des observations'!$Q$5:$AJ$49,20,FALSE))</f>
        <v/>
      </c>
    </row>
    <row r="77" spans="1:17" ht="13.5" customHeight="1" thickBot="1">
      <c r="A77" s="537" t="s">
        <v>228</v>
      </c>
      <c r="B77" s="538"/>
      <c r="C77" s="538"/>
      <c r="D77" s="539"/>
      <c r="E77" s="240" t="str">
        <f>IF(F77="x","","x")</f>
        <v>x</v>
      </c>
      <c r="F77" s="241" t="str">
        <f>IF(VLOOKUP('Suivi élève (9)'!$A$29,'Entrée des observations'!$Q$5:$AJ$49,15,FALSE)="","",VLOOKUP('Suivi élève (9)'!$A$29,'Entrée des observations'!$Q$5:$AJ$49,15,FALSE))</f>
        <v/>
      </c>
    </row>
    <row r="78" spans="1:17" ht="13.5" thickBot="1">
      <c r="A78" s="540" t="s">
        <v>229</v>
      </c>
      <c r="B78" s="541"/>
      <c r="C78" s="541"/>
      <c r="D78" s="542"/>
      <c r="E78" s="240" t="str">
        <f>IF(F78="x","","x")</f>
        <v>x</v>
      </c>
      <c r="F78" s="242" t="str">
        <f>IF(VLOOKUP('Suivi élève (9)'!$A$29,'Entrée des observations'!$Q$5:$AJ$49,16,FALSE)="","",VLOOKUP('Suivi élève (9)'!$A$29,'Entrée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(9)'!$A$29,'Entrée des observations'!$Q$5:$AJ$49,7,FALSE)="","",VLOOKUP('Suivi élève (9)'!$A$29,'Entrée des observations'!$Q$5:$AJ$49,7,FALSE))</f>
        <v/>
      </c>
    </row>
    <row r="80" spans="1:17" ht="13.5" thickBot="1">
      <c r="A80" s="548" t="s">
        <v>108</v>
      </c>
      <c r="B80" s="549"/>
      <c r="C80" s="549"/>
      <c r="D80" s="549"/>
      <c r="E80" s="243" t="str">
        <f>IF(F80="x","","x")</f>
        <v>x</v>
      </c>
      <c r="F80" s="242" t="str">
        <f>IF(VLOOKUP('Suivi élève (9)'!$A$29,'Entrée des observations'!$Q$5:$AJ$49,17,FALSE)="","",VLOOKUP('Suivi élève (9)'!$A$29,'Entrée des observations'!$Q$5:$AJ$49,17,FALSE))</f>
        <v/>
      </c>
      <c r="I80" s="548" t="s">
        <v>227</v>
      </c>
      <c r="J80" s="549"/>
      <c r="K80" s="549"/>
      <c r="L80" s="549"/>
      <c r="M80" s="549"/>
      <c r="N80" s="549"/>
      <c r="O80" s="243" t="str">
        <f>IF(P80="x","","x")</f>
        <v>x</v>
      </c>
      <c r="P80" s="242" t="str">
        <f>IF(VLOOKUP('Suivi élève (9)'!$A$29,'Entrée des observations'!$Q$5:$AJ$49,8,FALSE)="","",VLOOKUP('Suivi élève (9)'!$A$29,'Entrée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(9)'!B92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(10)'!$A$29,'Entrée des observations'!$Q$5:$AJ$49,3,FALSE)="","",VLOOKUP('Suivi élève (10)'!$A$29,'Entrée des observations'!$Q$5:$AJ$49,3,FALSE))</f>
        <v/>
      </c>
      <c r="I68" s="535" t="s">
        <v>96</v>
      </c>
      <c r="J68" s="536"/>
      <c r="K68" s="536"/>
      <c r="L68" s="536"/>
      <c r="M68" s="536"/>
      <c r="N68" s="536"/>
      <c r="O68" s="240" t="str">
        <f>IF(P68="x","","x")</f>
        <v>x</v>
      </c>
      <c r="P68" s="241" t="str">
        <f>IF(VLOOKUP('Suivi élève (10)'!$A$29,'Entrée des observations'!$Q$5:$AJ$49,11,FALSE)="","",VLOOKUP('Suivi élève (10)'!$A$29,'Entrée des observations'!$Q$5:$AJ$49,11,FALSE))</f>
        <v/>
      </c>
      <c r="Q68" s="646"/>
    </row>
    <row r="69" spans="1:17" ht="13.5" customHeight="1">
      <c r="A69" s="535" t="s">
        <v>221</v>
      </c>
      <c r="B69" s="536"/>
      <c r="C69" s="536"/>
      <c r="D69" s="536"/>
      <c r="E69" s="240" t="str">
        <f>IF(F69&lt;&gt;"","","x")</f>
        <v>x</v>
      </c>
      <c r="F69" s="241" t="str">
        <f>IF(VLOOKUP('Suivi élève (10)'!$A$29,'Entrée des observations'!$Q$5:$AJ$49,4,FALSE)="","",VLOOKUP('Suivi élève (10)'!$A$29,'Entrée des observations'!$Q$5:$AJ$49,4,FALSE))</f>
        <v/>
      </c>
      <c r="I69" s="535" t="s">
        <v>97</v>
      </c>
      <c r="J69" s="536"/>
      <c r="K69" s="536"/>
      <c r="L69" s="536"/>
      <c r="M69" s="536"/>
      <c r="N69" s="536"/>
      <c r="O69" s="240" t="str">
        <f>IF(P69="x","","x")</f>
        <v>x</v>
      </c>
      <c r="P69" s="241" t="str">
        <f>IF(VLOOKUP('Suivi élève (10)'!$A$29,'Entrée des observations'!$Q$5:$AJ$49,12,FALSE)="","",VLOOKUP('Suivi élève (10)'!$A$29,'Entrée des observations'!$Q$5:$AJ$49,12,FALSE))</f>
        <v/>
      </c>
    </row>
    <row r="70" spans="1:17" ht="12.75" customHeight="1" thickBot="1">
      <c r="A70" s="548" t="s">
        <v>246</v>
      </c>
      <c r="B70" s="549"/>
      <c r="C70" s="549"/>
      <c r="D70" s="549"/>
      <c r="E70" s="240" t="str">
        <f>IF(F70="x","","x")</f>
        <v>x</v>
      </c>
      <c r="F70" s="242" t="str">
        <f>IF(VLOOKUP('Suivi élève (10)'!$A$29,'Entrée des observations'!$Q$5:$AJ$49,5,FALSE)="","",VLOOKUP('Suivi élève (10)'!$A$29,'Entrée des observations'!$Q$5:$AJ$49,5,FALSE))</f>
        <v/>
      </c>
      <c r="I70" s="535" t="s">
        <v>98</v>
      </c>
      <c r="J70" s="536"/>
      <c r="K70" s="536"/>
      <c r="L70" s="536"/>
      <c r="M70" s="536"/>
      <c r="N70" s="536"/>
      <c r="O70" s="240" t="str">
        <f>IF(P70="x","","x")</f>
        <v>x</v>
      </c>
      <c r="P70" s="241" t="str">
        <f>IF(VLOOKUP('Suivi élève (10)'!$A$29,'Entrée des observations'!$Q$5:$AJ$49,13,FALSE)="","",VLOOKUP('Suivi élève (10)'!$A$29,'Entrée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(10)'!$A$29,'Entrée des observations'!$Q$5:$AJ$49,14,FALSE)="","",VLOOKUP('Suivi élève (10)'!$A$29,'Entrée des observations'!$Q$5:$AJ$49,14,FALSE))</f>
        <v/>
      </c>
    </row>
    <row r="72" spans="1:17" ht="13.5" customHeight="1" thickBot="1">
      <c r="A72" s="535" t="s">
        <v>223</v>
      </c>
      <c r="B72" s="536"/>
      <c r="C72" s="536"/>
      <c r="D72" s="536"/>
      <c r="E72" s="240" t="str">
        <f>IF(F72="x","","x")</f>
        <v>x</v>
      </c>
      <c r="F72" s="241" t="str">
        <f>IF(VLOOKUP('Suivi élève (10)'!$A$29,'Entrée des observations'!$Q$5:$AJ$49,6,FALSE)="","",VLOOKUP('Suivi élève (10)'!$A$29,'Entrée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(10)'!$A$29,'Entrée des observations'!$Q$5:$AJ$49,9,FALSE)="","",VLOOKUP('Suivi élève (10)'!$A$29,'Entrée des observations'!$Q$5:$AJ$49,9,FALSE))</f>
        <v/>
      </c>
      <c r="I74" s="537" t="s">
        <v>104</v>
      </c>
      <c r="J74" s="538"/>
      <c r="K74" s="538"/>
      <c r="L74" s="538"/>
      <c r="M74" s="538"/>
      <c r="N74" s="539"/>
      <c r="O74" s="240" t="str">
        <f>IF(P74="x","","x")</f>
        <v>x</v>
      </c>
      <c r="P74" s="241" t="str">
        <f>IF(VLOOKUP('Suivi élève (10)'!$A$29,'Entrée des observations'!$Q$5:$AJ$49,18,FALSE)="","",VLOOKUP('Suivi élève (10)'!$A$29,'Entrée des observations'!$Q$5:$AJ$49,18,FALSE))</f>
        <v/>
      </c>
    </row>
    <row r="75" spans="1:17" ht="13.5" customHeight="1" thickBot="1">
      <c r="A75" s="540" t="s">
        <v>224</v>
      </c>
      <c r="B75" s="541"/>
      <c r="C75" s="541"/>
      <c r="D75" s="542"/>
      <c r="E75" s="240" t="str">
        <f>IF(F75="x","","x")</f>
        <v>x</v>
      </c>
      <c r="F75" s="242" t="str">
        <f>IF(VLOOKUP('Suivi élève (10)'!$A$29,'Entrée des observations'!$Q$5:$AJ$49,10,FALSE)="","",VLOOKUP('Suivi élève (10)'!$A$29,'Entrée des observations'!$Q$5:$AJ$49,10,FALSE))</f>
        <v/>
      </c>
      <c r="I75" s="537" t="s">
        <v>105</v>
      </c>
      <c r="J75" s="538"/>
      <c r="K75" s="538"/>
      <c r="L75" s="538"/>
      <c r="M75" s="538"/>
      <c r="N75" s="539"/>
      <c r="O75" s="240" t="str">
        <f>IF(P75="x","","x")</f>
        <v>x</v>
      </c>
      <c r="P75" s="241" t="str">
        <f>IF(VLOOKUP('Suivi élève (10)'!$A$29,'Entrée des observations'!$Q$5:$AJ$49,19,FALSE)="","",VLOOKUP('Suivi élève (10)'!$A$29,'Entrée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(10)'!$A$29,'Entrée des observations'!$Q$5:$AJ$49,20,FALSE)="","",VLOOKUP('Suivi élève (10)'!$A$29,'Entrée des observations'!$Q$5:$AJ$49,20,FALSE))</f>
        <v/>
      </c>
    </row>
    <row r="77" spans="1:17" ht="13.5" customHeight="1" thickBot="1">
      <c r="A77" s="537" t="s">
        <v>228</v>
      </c>
      <c r="B77" s="538"/>
      <c r="C77" s="538"/>
      <c r="D77" s="539"/>
      <c r="E77" s="240" t="str">
        <f>IF(F77="x","","x")</f>
        <v>x</v>
      </c>
      <c r="F77" s="241" t="str">
        <f>IF(VLOOKUP('Suivi élève (10)'!$A$29,'Entrée des observations'!$Q$5:$AJ$49,15,FALSE)="","",VLOOKUP('Suivi élève (10)'!$A$29,'Entrée des observations'!$Q$5:$AJ$49,15,FALSE))</f>
        <v/>
      </c>
    </row>
    <row r="78" spans="1:17" ht="13.5" thickBot="1">
      <c r="A78" s="540" t="s">
        <v>229</v>
      </c>
      <c r="B78" s="541"/>
      <c r="C78" s="541"/>
      <c r="D78" s="542"/>
      <c r="E78" s="240" t="str">
        <f>IF(F78="x","","x")</f>
        <v>x</v>
      </c>
      <c r="F78" s="242" t="str">
        <f>IF(VLOOKUP('Suivi élève (10)'!$A$29,'Entrée des observations'!$Q$5:$AJ$49,16,FALSE)="","",VLOOKUP('Suivi élève (10)'!$A$29,'Entrée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(10)'!$A$29,'Entrée des observations'!$Q$5:$AJ$49,7,FALSE)="","",VLOOKUP('Suivi élève (10)'!$A$29,'Entrée des observations'!$Q$5:$AJ$49,7,FALSE))</f>
        <v/>
      </c>
    </row>
    <row r="80" spans="1:17" ht="13.5" thickBot="1">
      <c r="A80" s="548" t="s">
        <v>108</v>
      </c>
      <c r="B80" s="549"/>
      <c r="C80" s="549"/>
      <c r="D80" s="549"/>
      <c r="E80" s="243" t="str">
        <f>IF(F80="x","","x")</f>
        <v>x</v>
      </c>
      <c r="F80" s="242" t="str">
        <f>IF(VLOOKUP('Suivi élève (10)'!$A$29,'Entrée des observations'!$Q$5:$AJ$49,17,FALSE)="","",VLOOKUP('Suivi élève (10)'!$A$29,'Entrée des observations'!$Q$5:$AJ$49,17,FALSE))</f>
        <v/>
      </c>
      <c r="I80" s="548" t="s">
        <v>227</v>
      </c>
      <c r="J80" s="549"/>
      <c r="K80" s="549"/>
      <c r="L80" s="549"/>
      <c r="M80" s="549"/>
      <c r="N80" s="549"/>
      <c r="O80" s="243" t="str">
        <f>IF(P80="x","","x")</f>
        <v>x</v>
      </c>
      <c r="P80" s="242" t="str">
        <f>IF(VLOOKUP('Suivi élève (10)'!$A$29,'Entrée des observations'!$Q$5:$AJ$49,8,FALSE)="","",VLOOKUP('Suivi élève (10)'!$A$29,'Entrée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(10)'!B92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topLeftCell="A41"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(11)'!$A$29,'Entrée des observations'!$Q$5:$AJ$49,3,FALSE)="","",VLOOKUP('Suivi élève (11)'!$A$29,'Entrée des observations'!$Q$5:$AJ$49,3,FALSE))</f>
        <v/>
      </c>
      <c r="I68" s="535" t="s">
        <v>96</v>
      </c>
      <c r="J68" s="536"/>
      <c r="K68" s="536"/>
      <c r="L68" s="536"/>
      <c r="M68" s="536"/>
      <c r="N68" s="536"/>
      <c r="O68" s="240" t="str">
        <f>IF(P68="x","","x")</f>
        <v>x</v>
      </c>
      <c r="P68" s="241" t="str">
        <f>IF(VLOOKUP('Suivi élève (11)'!$A$29,'Entrée des observations'!$Q$5:$AJ$49,11,FALSE)="","",VLOOKUP('Suivi élève (11)'!$A$29,'Entrée des observations'!$Q$5:$AJ$49,11,FALSE))</f>
        <v/>
      </c>
      <c r="Q68" s="646"/>
    </row>
    <row r="69" spans="1:17" ht="13.5" customHeight="1">
      <c r="A69" s="535" t="s">
        <v>221</v>
      </c>
      <c r="B69" s="536"/>
      <c r="C69" s="536"/>
      <c r="D69" s="536"/>
      <c r="E69" s="240" t="str">
        <f>IF(F69&lt;&gt;"","","x")</f>
        <v>x</v>
      </c>
      <c r="F69" s="241" t="str">
        <f>IF(VLOOKUP('Suivi élève (11)'!$A$29,'Entrée des observations'!$Q$5:$AJ$49,4,FALSE)="","",VLOOKUP('Suivi élève (11)'!$A$29,'Entrée des observations'!$Q$5:$AJ$49,4,FALSE))</f>
        <v/>
      </c>
      <c r="I69" s="535" t="s">
        <v>97</v>
      </c>
      <c r="J69" s="536"/>
      <c r="K69" s="536"/>
      <c r="L69" s="536"/>
      <c r="M69" s="536"/>
      <c r="N69" s="536"/>
      <c r="O69" s="240" t="str">
        <f>IF(P69="x","","x")</f>
        <v>x</v>
      </c>
      <c r="P69" s="241" t="str">
        <f>IF(VLOOKUP('Suivi élève (11)'!$A$29,'Entrée des observations'!$Q$5:$AJ$49,12,FALSE)="","",VLOOKUP('Suivi élève (11)'!$A$29,'Entrée des observations'!$Q$5:$AJ$49,12,FALSE))</f>
        <v/>
      </c>
    </row>
    <row r="70" spans="1:17" ht="12.75" customHeight="1" thickBot="1">
      <c r="A70" s="548" t="s">
        <v>246</v>
      </c>
      <c r="B70" s="549"/>
      <c r="C70" s="549"/>
      <c r="D70" s="549"/>
      <c r="E70" s="240" t="str">
        <f>IF(F70="x","","x")</f>
        <v>x</v>
      </c>
      <c r="F70" s="242" t="str">
        <f>IF(VLOOKUP('Suivi élève (11)'!$A$29,'Entrée des observations'!$Q$5:$AJ$49,5,FALSE)="","",VLOOKUP('Suivi élève (11)'!$A$29,'Entrée des observations'!$Q$5:$AJ$49,5,FALSE))</f>
        <v/>
      </c>
      <c r="I70" s="535" t="s">
        <v>98</v>
      </c>
      <c r="J70" s="536"/>
      <c r="K70" s="536"/>
      <c r="L70" s="536"/>
      <c r="M70" s="536"/>
      <c r="N70" s="536"/>
      <c r="O70" s="240" t="str">
        <f>IF(P70="x","","x")</f>
        <v>x</v>
      </c>
      <c r="P70" s="241" t="str">
        <f>IF(VLOOKUP('Suivi élève (11)'!$A$29,'Entrée des observations'!$Q$5:$AJ$49,13,FALSE)="","",VLOOKUP('Suivi élève (11)'!$A$29,'Entrée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(11)'!$A$29,'Entrée des observations'!$Q$5:$AJ$49,14,FALSE)="","",VLOOKUP('Suivi élève (11)'!$A$29,'Entrée des observations'!$Q$5:$AJ$49,14,FALSE))</f>
        <v/>
      </c>
    </row>
    <row r="72" spans="1:17" ht="13.5" customHeight="1" thickBot="1">
      <c r="A72" s="535" t="s">
        <v>223</v>
      </c>
      <c r="B72" s="536"/>
      <c r="C72" s="536"/>
      <c r="D72" s="536"/>
      <c r="E72" s="240" t="str">
        <f>IF(F72="x","","x")</f>
        <v>x</v>
      </c>
      <c r="F72" s="241" t="str">
        <f>IF(VLOOKUP('Suivi élève (11)'!$A$29,'Entrée des observations'!$Q$5:$AJ$49,6,FALSE)="","",VLOOKUP('Suivi élève (11)'!$A$29,'Entrée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(11)'!$A$29,'Entrée des observations'!$Q$5:$AJ$49,9,FALSE)="","",VLOOKUP('Suivi élève (11)'!$A$29,'Entrée des observations'!$Q$5:$AJ$49,9,FALSE))</f>
        <v/>
      </c>
      <c r="I74" s="537" t="s">
        <v>104</v>
      </c>
      <c r="J74" s="538"/>
      <c r="K74" s="538"/>
      <c r="L74" s="538"/>
      <c r="M74" s="538"/>
      <c r="N74" s="539"/>
      <c r="O74" s="240" t="str">
        <f>IF(P74="x","","x")</f>
        <v>x</v>
      </c>
      <c r="P74" s="241" t="str">
        <f>IF(VLOOKUP('Suivi élève (11)'!$A$29,'Entrée des observations'!$Q$5:$AJ$49,18,FALSE)="","",VLOOKUP('Suivi élève (11)'!$A$29,'Entrée des observations'!$Q$5:$AJ$49,18,FALSE))</f>
        <v/>
      </c>
    </row>
    <row r="75" spans="1:17" ht="13.5" customHeight="1" thickBot="1">
      <c r="A75" s="540" t="s">
        <v>224</v>
      </c>
      <c r="B75" s="541"/>
      <c r="C75" s="541"/>
      <c r="D75" s="542"/>
      <c r="E75" s="240" t="str">
        <f>IF(F75="x","","x")</f>
        <v>x</v>
      </c>
      <c r="F75" s="242" t="str">
        <f>IF(VLOOKUP('Suivi élève (11)'!$A$29,'Entrée des observations'!$Q$5:$AJ$49,10,FALSE)="","",VLOOKUP('Suivi élève (11)'!$A$29,'Entrée des observations'!$Q$5:$AJ$49,10,FALSE))</f>
        <v/>
      </c>
      <c r="I75" s="537" t="s">
        <v>105</v>
      </c>
      <c r="J75" s="538"/>
      <c r="K75" s="538"/>
      <c r="L75" s="538"/>
      <c r="M75" s="538"/>
      <c r="N75" s="539"/>
      <c r="O75" s="240" t="str">
        <f>IF(P75="x","","x")</f>
        <v>x</v>
      </c>
      <c r="P75" s="241" t="str">
        <f>IF(VLOOKUP('Suivi élève (11)'!$A$29,'Entrée des observations'!$Q$5:$AJ$49,19,FALSE)="","",VLOOKUP('Suivi élève (11)'!$A$29,'Entrée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(11)'!$A$29,'Entrée des observations'!$Q$5:$AJ$49,20,FALSE)="","",VLOOKUP('Suivi élève (11)'!$A$29,'Entrée des observations'!$Q$5:$AJ$49,20,FALSE))</f>
        <v/>
      </c>
    </row>
    <row r="77" spans="1:17" ht="13.5" customHeight="1" thickBot="1">
      <c r="A77" s="537" t="s">
        <v>228</v>
      </c>
      <c r="B77" s="538"/>
      <c r="C77" s="538"/>
      <c r="D77" s="539"/>
      <c r="E77" s="240" t="str">
        <f>IF(F77="x","","x")</f>
        <v>x</v>
      </c>
      <c r="F77" s="241" t="str">
        <f>IF(VLOOKUP('Suivi élève (11)'!$A$29,'Entrée des observations'!$Q$5:$AJ$49,15,FALSE)="","",VLOOKUP('Suivi élève (11)'!$A$29,'Entrée des observations'!$Q$5:$AJ$49,15,FALSE))</f>
        <v/>
      </c>
    </row>
    <row r="78" spans="1:17" ht="13.5" thickBot="1">
      <c r="A78" s="540" t="s">
        <v>229</v>
      </c>
      <c r="B78" s="541"/>
      <c r="C78" s="541"/>
      <c r="D78" s="542"/>
      <c r="E78" s="240" t="str">
        <f>IF(F78="x","","x")</f>
        <v>x</v>
      </c>
      <c r="F78" s="242" t="str">
        <f>IF(VLOOKUP('Suivi élève (11)'!$A$29,'Entrée des observations'!$Q$5:$AJ$49,16,FALSE)="","",VLOOKUP('Suivi élève (11)'!$A$29,'Entrée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(11)'!$A$29,'Entrée des observations'!$Q$5:$AJ$49,7,FALSE)="","",VLOOKUP('Suivi élève (11)'!$A$29,'Entrée des observations'!$Q$5:$AJ$49,7,FALSE))</f>
        <v/>
      </c>
    </row>
    <row r="80" spans="1:17" ht="13.5" thickBot="1">
      <c r="A80" s="548" t="s">
        <v>108</v>
      </c>
      <c r="B80" s="549"/>
      <c r="C80" s="549"/>
      <c r="D80" s="549"/>
      <c r="E80" s="243" t="str">
        <f>IF(F80="x","","x")</f>
        <v>x</v>
      </c>
      <c r="F80" s="242" t="str">
        <f>IF(VLOOKUP('Suivi élève (11)'!$A$29,'Entrée des observations'!$Q$5:$AJ$49,17,FALSE)="","",VLOOKUP('Suivi élève (11)'!$A$29,'Entrée des observations'!$Q$5:$AJ$49,17,FALSE))</f>
        <v/>
      </c>
      <c r="I80" s="548" t="s">
        <v>227</v>
      </c>
      <c r="J80" s="549"/>
      <c r="K80" s="549"/>
      <c r="L80" s="549"/>
      <c r="M80" s="549"/>
      <c r="N80" s="549"/>
      <c r="O80" s="243" t="str">
        <f>IF(P80="x","","x")</f>
        <v>x</v>
      </c>
      <c r="P80" s="242" t="str">
        <f>IF(VLOOKUP('Suivi élève (11)'!$A$29,'Entrée des observations'!$Q$5:$AJ$49,8,FALSE)="","",VLOOKUP('Suivi élève (11)'!$A$29,'Entrée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(11)'!B92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topLeftCell="A36"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f>'Suivi élève (17)'!X49</f>
        <v>0</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(12)'!$A$29,'Entrée des observations'!$Q$5:$AJ$49,3,FALSE)="","",VLOOKUP('Suivi élève (12)'!$A$29,'Entrée des observations'!$Q$5:$AJ$49,3,FALSE))</f>
        <v/>
      </c>
      <c r="I68" s="535" t="s">
        <v>96</v>
      </c>
      <c r="J68" s="536"/>
      <c r="K68" s="536"/>
      <c r="L68" s="536"/>
      <c r="M68" s="536"/>
      <c r="N68" s="536"/>
      <c r="O68" s="240" t="str">
        <f>IF(P68="x","","x")</f>
        <v>x</v>
      </c>
      <c r="P68" s="241" t="str">
        <f>IF(VLOOKUP('Suivi élève (12)'!$A$29,'Entrée des observations'!$Q$5:$AJ$49,11,FALSE)="","",VLOOKUP('Suivi élève (12)'!$A$29,'Entrée des observations'!$Q$5:$AJ$49,11,FALSE))</f>
        <v/>
      </c>
      <c r="Q68" s="646"/>
    </row>
    <row r="69" spans="1:17" ht="13.5" customHeight="1">
      <c r="A69" s="535" t="s">
        <v>221</v>
      </c>
      <c r="B69" s="536"/>
      <c r="C69" s="536"/>
      <c r="D69" s="536"/>
      <c r="E69" s="240" t="str">
        <f>IF(F69&lt;&gt;"","","x")</f>
        <v>x</v>
      </c>
      <c r="F69" s="241" t="str">
        <f>IF(VLOOKUP('Suivi élève (12)'!$A$29,'Entrée des observations'!$Q$5:$AJ$49,4,FALSE)="","",VLOOKUP('Suivi élève (12)'!$A$29,'Entrée des observations'!$Q$5:$AJ$49,4,FALSE))</f>
        <v/>
      </c>
      <c r="I69" s="535" t="s">
        <v>97</v>
      </c>
      <c r="J69" s="536"/>
      <c r="K69" s="536"/>
      <c r="L69" s="536"/>
      <c r="M69" s="536"/>
      <c r="N69" s="536"/>
      <c r="O69" s="240" t="str">
        <f>IF(P69="x","","x")</f>
        <v>x</v>
      </c>
      <c r="P69" s="241" t="str">
        <f>IF(VLOOKUP('Suivi élève (12)'!$A$29,'Entrée des observations'!$Q$5:$AJ$49,12,FALSE)="","",VLOOKUP('Suivi élève (12)'!$A$29,'Entrée des observations'!$Q$5:$AJ$49,12,FALSE))</f>
        <v/>
      </c>
    </row>
    <row r="70" spans="1:17" ht="12.75" customHeight="1" thickBot="1">
      <c r="A70" s="548" t="s">
        <v>246</v>
      </c>
      <c r="B70" s="549"/>
      <c r="C70" s="549"/>
      <c r="D70" s="549"/>
      <c r="E70" s="240" t="str">
        <f>IF(F70="x","","x")</f>
        <v>x</v>
      </c>
      <c r="F70" s="242" t="str">
        <f>IF(VLOOKUP('Suivi élève (12)'!$A$29,'Entrée des observations'!$Q$5:$AJ$49,5,FALSE)="","",VLOOKUP('Suivi élève (12)'!$A$29,'Entrée des observations'!$Q$5:$AJ$49,5,FALSE))</f>
        <v/>
      </c>
      <c r="I70" s="535" t="s">
        <v>98</v>
      </c>
      <c r="J70" s="536"/>
      <c r="K70" s="536"/>
      <c r="L70" s="536"/>
      <c r="M70" s="536"/>
      <c r="N70" s="536"/>
      <c r="O70" s="240" t="str">
        <f>IF(P70="x","","x")</f>
        <v>x</v>
      </c>
      <c r="P70" s="241" t="str">
        <f>IF(VLOOKUP('Suivi élève (12)'!$A$29,'Entrée des observations'!$Q$5:$AJ$49,13,FALSE)="","",VLOOKUP('Suivi élève (12)'!$A$29,'Entrée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(12)'!$A$29,'Entrée des observations'!$Q$5:$AJ$49,14,FALSE)="","",VLOOKUP('Suivi élève (12)'!$A$29,'Entrée des observations'!$Q$5:$AJ$49,14,FALSE))</f>
        <v/>
      </c>
    </row>
    <row r="72" spans="1:17" ht="13.5" customHeight="1" thickBot="1">
      <c r="A72" s="535" t="s">
        <v>223</v>
      </c>
      <c r="B72" s="536"/>
      <c r="C72" s="536"/>
      <c r="D72" s="536"/>
      <c r="E72" s="240" t="str">
        <f>IF(F72="x","","x")</f>
        <v>x</v>
      </c>
      <c r="F72" s="241" t="str">
        <f>IF(VLOOKUP('Suivi élève (12)'!$A$29,'Entrée des observations'!$Q$5:$AJ$49,6,FALSE)="","",VLOOKUP('Suivi élève (12)'!$A$29,'Entrée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(12)'!$A$29,'Entrée des observations'!$Q$5:$AJ$49,9,FALSE)="","",VLOOKUP('Suivi élève (12)'!$A$29,'Entrée des observations'!$Q$5:$AJ$49,9,FALSE))</f>
        <v/>
      </c>
      <c r="I74" s="537" t="s">
        <v>104</v>
      </c>
      <c r="J74" s="538"/>
      <c r="K74" s="538"/>
      <c r="L74" s="538"/>
      <c r="M74" s="538"/>
      <c r="N74" s="539"/>
      <c r="O74" s="240" t="str">
        <f>IF(P74="x","","x")</f>
        <v>x</v>
      </c>
      <c r="P74" s="241" t="str">
        <f>IF(VLOOKUP('Suivi élève (12)'!$A$29,'Entrée des observations'!$Q$5:$AJ$49,18,FALSE)="","",VLOOKUP('Suivi élève (12)'!$A$29,'Entrée des observations'!$Q$5:$AJ$49,18,FALSE))</f>
        <v/>
      </c>
    </row>
    <row r="75" spans="1:17" ht="13.5" customHeight="1" thickBot="1">
      <c r="A75" s="540" t="s">
        <v>224</v>
      </c>
      <c r="B75" s="541"/>
      <c r="C75" s="541"/>
      <c r="D75" s="542"/>
      <c r="E75" s="240" t="str">
        <f>IF(F75="x","","x")</f>
        <v>x</v>
      </c>
      <c r="F75" s="242" t="str">
        <f>IF(VLOOKUP('Suivi élève (12)'!$A$29,'Entrée des observations'!$Q$5:$AJ$49,10,FALSE)="","",VLOOKUP('Suivi élève (12)'!$A$29,'Entrée des observations'!$Q$5:$AJ$49,10,FALSE))</f>
        <v/>
      </c>
      <c r="I75" s="537" t="s">
        <v>105</v>
      </c>
      <c r="J75" s="538"/>
      <c r="K75" s="538"/>
      <c r="L75" s="538"/>
      <c r="M75" s="538"/>
      <c r="N75" s="539"/>
      <c r="O75" s="240" t="str">
        <f>IF(P75="x","","x")</f>
        <v>x</v>
      </c>
      <c r="P75" s="241" t="str">
        <f>IF(VLOOKUP('Suivi élève (12)'!$A$29,'Entrée des observations'!$Q$5:$AJ$49,19,FALSE)="","",VLOOKUP('Suivi élève (12)'!$A$29,'Entrée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(12)'!$A$29,'Entrée des observations'!$Q$5:$AJ$49,20,FALSE)="","",VLOOKUP('Suivi élève (12)'!$A$29,'Entrée des observations'!$Q$5:$AJ$49,20,FALSE))</f>
        <v/>
      </c>
    </row>
    <row r="77" spans="1:17" ht="13.5" customHeight="1" thickBot="1">
      <c r="A77" s="537" t="s">
        <v>228</v>
      </c>
      <c r="B77" s="538"/>
      <c r="C77" s="538"/>
      <c r="D77" s="539"/>
      <c r="E77" s="240" t="str">
        <f>IF(F77="x","","x")</f>
        <v>x</v>
      </c>
      <c r="F77" s="241" t="str">
        <f>IF(VLOOKUP('Suivi élève (12)'!$A$29,'Entrée des observations'!$Q$5:$AJ$49,15,FALSE)="","",VLOOKUP('Suivi élève (12)'!$A$29,'Entrée des observations'!$Q$5:$AJ$49,15,FALSE))</f>
        <v/>
      </c>
    </row>
    <row r="78" spans="1:17" ht="13.5" thickBot="1">
      <c r="A78" s="540" t="s">
        <v>229</v>
      </c>
      <c r="B78" s="541"/>
      <c r="C78" s="541"/>
      <c r="D78" s="542"/>
      <c r="E78" s="240" t="str">
        <f>IF(F78="x","","x")</f>
        <v>x</v>
      </c>
      <c r="F78" s="242" t="str">
        <f>IF(VLOOKUP('Suivi élève (12)'!$A$29,'Entrée des observations'!$Q$5:$AJ$49,16,FALSE)="","",VLOOKUP('Suivi élève (12)'!$A$29,'Entrée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(12)'!$A$29,'Entrée des observations'!$Q$5:$AJ$49,7,FALSE)="","",VLOOKUP('Suivi élève (12)'!$A$29,'Entrée des observations'!$Q$5:$AJ$49,7,FALSE))</f>
        <v/>
      </c>
    </row>
    <row r="80" spans="1:17" ht="13.5" thickBot="1">
      <c r="A80" s="548" t="s">
        <v>108</v>
      </c>
      <c r="B80" s="549"/>
      <c r="C80" s="549"/>
      <c r="D80" s="549"/>
      <c r="E80" s="243" t="str">
        <f>IF(F80="x","","x")</f>
        <v>x</v>
      </c>
      <c r="F80" s="242" t="str">
        <f>IF(VLOOKUP('Suivi élève (12)'!$A$29,'Entrée des observations'!$Q$5:$AJ$49,17,FALSE)="","",VLOOKUP('Suivi élève (12)'!$A$29,'Entrée des observations'!$Q$5:$AJ$49,17,FALSE))</f>
        <v/>
      </c>
      <c r="I80" s="548" t="s">
        <v>227</v>
      </c>
      <c r="J80" s="549"/>
      <c r="K80" s="549"/>
      <c r="L80" s="549"/>
      <c r="M80" s="549"/>
      <c r="N80" s="549"/>
      <c r="O80" s="243" t="str">
        <f>IF(P80="x","","x")</f>
        <v>x</v>
      </c>
      <c r="P80" s="242" t="str">
        <f>IF(VLOOKUP('Suivi élève (12)'!$A$29,'Entrée des observations'!$Q$5:$AJ$49,8,FALSE)="","",VLOOKUP('Suivi élève (12)'!$A$29,'Entrée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(12)'!B92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topLeftCell="A39"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(13)'!$A$29,'Entrée des observations'!$Q$5:$AJ$49,3,FALSE)="","",VLOOKUP('Suivi élève (13)'!$A$29,'Entrée des observations'!$Q$5:$AJ$49,3,FALSE))</f>
        <v/>
      </c>
      <c r="I68" s="535" t="s">
        <v>96</v>
      </c>
      <c r="J68" s="536"/>
      <c r="K68" s="536"/>
      <c r="L68" s="536"/>
      <c r="M68" s="536"/>
      <c r="N68" s="536"/>
      <c r="O68" s="240" t="str">
        <f>IF(P68="x","","x")</f>
        <v>x</v>
      </c>
      <c r="P68" s="241" t="str">
        <f>IF(VLOOKUP('Suivi élève (13)'!$A$29,'Entrée des observations'!$Q$5:$AJ$49,11,FALSE)="","",VLOOKUP('Suivi élève (13)'!$A$29,'Entrée des observations'!$Q$5:$AJ$49,11,FALSE))</f>
        <v/>
      </c>
      <c r="Q68" s="646"/>
    </row>
    <row r="69" spans="1:17" ht="13.5" customHeight="1">
      <c r="A69" s="535" t="s">
        <v>221</v>
      </c>
      <c r="B69" s="536"/>
      <c r="C69" s="536"/>
      <c r="D69" s="536"/>
      <c r="E69" s="240" t="str">
        <f>IF(F69&lt;&gt;"","","x")</f>
        <v>x</v>
      </c>
      <c r="F69" s="241" t="str">
        <f>IF(VLOOKUP('Suivi élève (13)'!$A$29,'Entrée des observations'!$Q$5:$AJ$49,4,FALSE)="","",VLOOKUP('Suivi élève (13)'!$A$29,'Entrée des observations'!$Q$5:$AJ$49,4,FALSE))</f>
        <v/>
      </c>
      <c r="I69" s="535" t="s">
        <v>97</v>
      </c>
      <c r="J69" s="536"/>
      <c r="K69" s="536"/>
      <c r="L69" s="536"/>
      <c r="M69" s="536"/>
      <c r="N69" s="536"/>
      <c r="O69" s="240" t="str">
        <f>IF(P69="x","","x")</f>
        <v>x</v>
      </c>
      <c r="P69" s="241" t="str">
        <f>IF(VLOOKUP('Suivi élève (13)'!$A$29,'Entrée des observations'!$Q$5:$AJ$49,12,FALSE)="","",VLOOKUP('Suivi élève (13)'!$A$29,'Entrée des observations'!$Q$5:$AJ$49,12,FALSE))</f>
        <v/>
      </c>
    </row>
    <row r="70" spans="1:17" ht="12.75" customHeight="1" thickBot="1">
      <c r="A70" s="548" t="s">
        <v>246</v>
      </c>
      <c r="B70" s="549"/>
      <c r="C70" s="549"/>
      <c r="D70" s="549"/>
      <c r="E70" s="240" t="str">
        <f>IF(F70="x","","x")</f>
        <v>x</v>
      </c>
      <c r="F70" s="242" t="str">
        <f>IF(VLOOKUP('Suivi élève (13)'!$A$29,'Entrée des observations'!$Q$5:$AJ$49,5,FALSE)="","",VLOOKUP('Suivi élève (13)'!$A$29,'Entrée des observations'!$Q$5:$AJ$49,5,FALSE))</f>
        <v/>
      </c>
      <c r="I70" s="535" t="s">
        <v>98</v>
      </c>
      <c r="J70" s="536"/>
      <c r="K70" s="536"/>
      <c r="L70" s="536"/>
      <c r="M70" s="536"/>
      <c r="N70" s="536"/>
      <c r="O70" s="240" t="str">
        <f>IF(P70="x","","x")</f>
        <v>x</v>
      </c>
      <c r="P70" s="241" t="str">
        <f>IF(VLOOKUP('Suivi élève (13)'!$A$29,'Entrée des observations'!$Q$5:$AJ$49,13,FALSE)="","",VLOOKUP('Suivi élève (13)'!$A$29,'Entrée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(13)'!$A$29,'Entrée des observations'!$Q$5:$AJ$49,14,FALSE)="","",VLOOKUP('Suivi élève (13)'!$A$29,'Entrée des observations'!$Q$5:$AJ$49,14,FALSE))</f>
        <v/>
      </c>
    </row>
    <row r="72" spans="1:17" ht="13.5" customHeight="1" thickBot="1">
      <c r="A72" s="535" t="s">
        <v>223</v>
      </c>
      <c r="B72" s="536"/>
      <c r="C72" s="536"/>
      <c r="D72" s="536"/>
      <c r="E72" s="240" t="str">
        <f>IF(F72="x","","x")</f>
        <v>x</v>
      </c>
      <c r="F72" s="241" t="str">
        <f>IF(VLOOKUP('Suivi élève (13)'!$A$29,'Entrée des observations'!$Q$5:$AJ$49,6,FALSE)="","",VLOOKUP('Suivi élève (13)'!$A$29,'Entrée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(13)'!$A$29,'Entrée des observations'!$Q$5:$AJ$49,9,FALSE)="","",VLOOKUP('Suivi élève (13)'!$A$29,'Entrée des observations'!$Q$5:$AJ$49,9,FALSE))</f>
        <v/>
      </c>
      <c r="I74" s="537" t="s">
        <v>104</v>
      </c>
      <c r="J74" s="538"/>
      <c r="K74" s="538"/>
      <c r="L74" s="538"/>
      <c r="M74" s="538"/>
      <c r="N74" s="539"/>
      <c r="O74" s="240" t="str">
        <f>IF(P74="x","","x")</f>
        <v>x</v>
      </c>
      <c r="P74" s="241" t="str">
        <f>IF(VLOOKUP('Suivi élève (13)'!$A$29,'Entrée des observations'!$Q$5:$AJ$49,18,FALSE)="","",VLOOKUP('Suivi élève (13)'!$A$29,'Entrée des observations'!$Q$5:$AJ$49,18,FALSE))</f>
        <v/>
      </c>
    </row>
    <row r="75" spans="1:17" ht="13.5" customHeight="1" thickBot="1">
      <c r="A75" s="540" t="s">
        <v>224</v>
      </c>
      <c r="B75" s="541"/>
      <c r="C75" s="541"/>
      <c r="D75" s="542"/>
      <c r="E75" s="240" t="str">
        <f>IF(F75="x","","x")</f>
        <v>x</v>
      </c>
      <c r="F75" s="242" t="str">
        <f>IF(VLOOKUP('Suivi élève (13)'!$A$29,'Entrée des observations'!$Q$5:$AJ$49,10,FALSE)="","",VLOOKUP('Suivi élève (13)'!$A$29,'Entrée des observations'!$Q$5:$AJ$49,10,FALSE))</f>
        <v/>
      </c>
      <c r="I75" s="537" t="s">
        <v>105</v>
      </c>
      <c r="J75" s="538"/>
      <c r="K75" s="538"/>
      <c r="L75" s="538"/>
      <c r="M75" s="538"/>
      <c r="N75" s="539"/>
      <c r="O75" s="240" t="str">
        <f>IF(P75="x","","x")</f>
        <v>x</v>
      </c>
      <c r="P75" s="241" t="str">
        <f>IF(VLOOKUP('Suivi élève (13)'!$A$29,'Entrée des observations'!$Q$5:$AJ$49,19,FALSE)="","",VLOOKUP('Suivi élève (13)'!$A$29,'Entrée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(13)'!$A$29,'Entrée des observations'!$Q$5:$AJ$49,20,FALSE)="","",VLOOKUP('Suivi élève (13)'!$A$29,'Entrée des observations'!$Q$5:$AJ$49,20,FALSE))</f>
        <v/>
      </c>
    </row>
    <row r="77" spans="1:17" ht="13.5" customHeight="1" thickBot="1">
      <c r="A77" s="537" t="s">
        <v>228</v>
      </c>
      <c r="B77" s="538"/>
      <c r="C77" s="538"/>
      <c r="D77" s="539"/>
      <c r="E77" s="240" t="str">
        <f>IF(F77="x","","x")</f>
        <v>x</v>
      </c>
      <c r="F77" s="241" t="str">
        <f>IF(VLOOKUP('Suivi élève (13)'!$A$29,'Entrée des observations'!$Q$5:$AJ$49,15,FALSE)="","",VLOOKUP('Suivi élève (13)'!$A$29,'Entrée des observations'!$Q$5:$AJ$49,15,FALSE))</f>
        <v/>
      </c>
    </row>
    <row r="78" spans="1:17" ht="13.5" thickBot="1">
      <c r="A78" s="540" t="s">
        <v>229</v>
      </c>
      <c r="B78" s="541"/>
      <c r="C78" s="541"/>
      <c r="D78" s="542"/>
      <c r="E78" s="240" t="str">
        <f>IF(F78="x","","x")</f>
        <v>x</v>
      </c>
      <c r="F78" s="242" t="str">
        <f>IF(VLOOKUP('Suivi élève (13)'!$A$29,'Entrée des observations'!$Q$5:$AJ$49,16,FALSE)="","",VLOOKUP('Suivi élève (13)'!$A$29,'Entrée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(13)'!$A$29,'Entrée des observations'!$Q$5:$AJ$49,7,FALSE)="","",VLOOKUP('Suivi élève (13)'!$A$29,'Entrée des observations'!$Q$5:$AJ$49,7,FALSE))</f>
        <v/>
      </c>
    </row>
    <row r="80" spans="1:17" ht="13.5" thickBot="1">
      <c r="A80" s="548" t="s">
        <v>108</v>
      </c>
      <c r="B80" s="549"/>
      <c r="C80" s="549"/>
      <c r="D80" s="549"/>
      <c r="E80" s="243" t="str">
        <f>IF(F80="x","","x")</f>
        <v>x</v>
      </c>
      <c r="F80" s="242" t="str">
        <f>IF(VLOOKUP('Suivi élève (13)'!$A$29,'Entrée des observations'!$Q$5:$AJ$49,17,FALSE)="","",VLOOKUP('Suivi élève (13)'!$A$29,'Entrée des observations'!$Q$5:$AJ$49,17,FALSE))</f>
        <v/>
      </c>
      <c r="I80" s="548" t="s">
        <v>227</v>
      </c>
      <c r="J80" s="549"/>
      <c r="K80" s="549"/>
      <c r="L80" s="549"/>
      <c r="M80" s="549"/>
      <c r="N80" s="549"/>
      <c r="O80" s="243" t="str">
        <f>IF(P80="x","","x")</f>
        <v>x</v>
      </c>
      <c r="P80" s="242" t="str">
        <f>IF(VLOOKUP('Suivi élève (13)'!$A$29,'Entrée des observations'!$Q$5:$AJ$49,8,FALSE)="","",VLOOKUP('Suivi élève (13)'!$A$29,'Entrée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(13)'!B92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topLeftCell="A44"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(14)'!$A$29,'Entrée des observations'!$Q$5:$AJ$49,3,FALSE)="","",VLOOKUP('Suivi élève (14)'!$A$29,'Entrée des observations'!$Q$5:$AJ$49,3,FALSE))</f>
        <v/>
      </c>
      <c r="I68" s="535" t="s">
        <v>96</v>
      </c>
      <c r="J68" s="536"/>
      <c r="K68" s="536"/>
      <c r="L68" s="536"/>
      <c r="M68" s="536"/>
      <c r="N68" s="536"/>
      <c r="O68" s="240" t="str">
        <f>IF(P68="x","","x")</f>
        <v>x</v>
      </c>
      <c r="P68" s="241" t="str">
        <f>IF(VLOOKUP('Suivi élève (14)'!$A$29,'Entrée des observations'!$Q$5:$AJ$49,11,FALSE)="","",VLOOKUP('Suivi élève (14)'!$A$29,'Entrée des observations'!$Q$5:$AJ$49,11,FALSE))</f>
        <v/>
      </c>
      <c r="Q68" s="646"/>
    </row>
    <row r="69" spans="1:17" ht="13.5" customHeight="1">
      <c r="A69" s="535" t="s">
        <v>221</v>
      </c>
      <c r="B69" s="536"/>
      <c r="C69" s="536"/>
      <c r="D69" s="536"/>
      <c r="E69" s="240" t="str">
        <f>IF(F69&lt;&gt;"","","x")</f>
        <v>x</v>
      </c>
      <c r="F69" s="241" t="str">
        <f>IF(VLOOKUP('Suivi élève (14)'!$A$29,'Entrée des observations'!$Q$5:$AJ$49,4,FALSE)="","",VLOOKUP('Suivi élève (14)'!$A$29,'Entrée des observations'!$Q$5:$AJ$49,4,FALSE))</f>
        <v/>
      </c>
      <c r="I69" s="535" t="s">
        <v>97</v>
      </c>
      <c r="J69" s="536"/>
      <c r="K69" s="536"/>
      <c r="L69" s="536"/>
      <c r="M69" s="536"/>
      <c r="N69" s="536"/>
      <c r="O69" s="240" t="str">
        <f>IF(P69="x","","x")</f>
        <v>x</v>
      </c>
      <c r="P69" s="241" t="str">
        <f>IF(VLOOKUP('Suivi élève (14)'!$A$29,'Entrée des observations'!$Q$5:$AJ$49,12,FALSE)="","",VLOOKUP('Suivi élève (14)'!$A$29,'Entrée des observations'!$Q$5:$AJ$49,12,FALSE))</f>
        <v/>
      </c>
    </row>
    <row r="70" spans="1:17" ht="12.75" customHeight="1" thickBot="1">
      <c r="A70" s="548" t="s">
        <v>246</v>
      </c>
      <c r="B70" s="549"/>
      <c r="C70" s="549"/>
      <c r="D70" s="549"/>
      <c r="E70" s="240" t="str">
        <f>IF(F70="x","","x")</f>
        <v>x</v>
      </c>
      <c r="F70" s="242" t="str">
        <f>IF(VLOOKUP('Suivi élève (14)'!$A$29,'Entrée des observations'!$Q$5:$AJ$49,5,FALSE)="","",VLOOKUP('Suivi élève (14)'!$A$29,'Entrée des observations'!$Q$5:$AJ$49,5,FALSE))</f>
        <v/>
      </c>
      <c r="I70" s="535" t="s">
        <v>98</v>
      </c>
      <c r="J70" s="536"/>
      <c r="K70" s="536"/>
      <c r="L70" s="536"/>
      <c r="M70" s="536"/>
      <c r="N70" s="536"/>
      <c r="O70" s="240" t="str">
        <f>IF(P70="x","","x")</f>
        <v>x</v>
      </c>
      <c r="P70" s="241" t="str">
        <f>IF(VLOOKUP('Suivi élève (14)'!$A$29,'Entrée des observations'!$Q$5:$AJ$49,13,FALSE)="","",VLOOKUP('Suivi élève (14)'!$A$29,'Entrée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(14)'!$A$29,'Entrée des observations'!$Q$5:$AJ$49,14,FALSE)="","",VLOOKUP('Suivi élève (14)'!$A$29,'Entrée des observations'!$Q$5:$AJ$49,14,FALSE))</f>
        <v/>
      </c>
    </row>
    <row r="72" spans="1:17" ht="13.5" customHeight="1" thickBot="1">
      <c r="A72" s="535" t="s">
        <v>223</v>
      </c>
      <c r="B72" s="536"/>
      <c r="C72" s="536"/>
      <c r="D72" s="536"/>
      <c r="E72" s="240" t="str">
        <f>IF(F72="x","","x")</f>
        <v>x</v>
      </c>
      <c r="F72" s="241" t="str">
        <f>IF(VLOOKUP('Suivi élève (14)'!$A$29,'Entrée des observations'!$Q$5:$AJ$49,6,FALSE)="","",VLOOKUP('Suivi élève (14)'!$A$29,'Entrée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(14)'!$A$29,'Entrée des observations'!$Q$5:$AJ$49,9,FALSE)="","",VLOOKUP('Suivi élève (14)'!$A$29,'Entrée des observations'!$Q$5:$AJ$49,9,FALSE))</f>
        <v/>
      </c>
      <c r="I74" s="537" t="s">
        <v>104</v>
      </c>
      <c r="J74" s="538"/>
      <c r="K74" s="538"/>
      <c r="L74" s="538"/>
      <c r="M74" s="538"/>
      <c r="N74" s="539"/>
      <c r="O74" s="240" t="str">
        <f>IF(P74="x","","x")</f>
        <v>x</v>
      </c>
      <c r="P74" s="241" t="str">
        <f>IF(VLOOKUP('Suivi élève (14)'!$A$29,'Entrée des observations'!$Q$5:$AJ$49,18,FALSE)="","",VLOOKUP('Suivi élève (14)'!$A$29,'Entrée des observations'!$Q$5:$AJ$49,18,FALSE))</f>
        <v/>
      </c>
    </row>
    <row r="75" spans="1:17" ht="13.5" customHeight="1" thickBot="1">
      <c r="A75" s="540" t="s">
        <v>224</v>
      </c>
      <c r="B75" s="541"/>
      <c r="C75" s="541"/>
      <c r="D75" s="542"/>
      <c r="E75" s="240" t="str">
        <f>IF(F75="x","","x")</f>
        <v>x</v>
      </c>
      <c r="F75" s="242" t="str">
        <f>IF(VLOOKUP('Suivi élève (14)'!$A$29,'Entrée des observations'!$Q$5:$AJ$49,10,FALSE)="","",VLOOKUP('Suivi élève (14)'!$A$29,'Entrée des observations'!$Q$5:$AJ$49,10,FALSE))</f>
        <v/>
      </c>
      <c r="I75" s="537" t="s">
        <v>105</v>
      </c>
      <c r="J75" s="538"/>
      <c r="K75" s="538"/>
      <c r="L75" s="538"/>
      <c r="M75" s="538"/>
      <c r="N75" s="539"/>
      <c r="O75" s="240" t="str">
        <f>IF(P75="x","","x")</f>
        <v>x</v>
      </c>
      <c r="P75" s="241" t="str">
        <f>IF(VLOOKUP('Suivi élève (14)'!$A$29,'Entrée des observations'!$Q$5:$AJ$49,19,FALSE)="","",VLOOKUP('Suivi élève (14)'!$A$29,'Entrée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(14)'!$A$29,'Entrée des observations'!$Q$5:$AJ$49,20,FALSE)="","",VLOOKUP('Suivi élève (14)'!$A$29,'Entrée des observations'!$Q$5:$AJ$49,20,FALSE))</f>
        <v/>
      </c>
    </row>
    <row r="77" spans="1:17" ht="13.5" customHeight="1" thickBot="1">
      <c r="A77" s="537" t="s">
        <v>228</v>
      </c>
      <c r="B77" s="538"/>
      <c r="C77" s="538"/>
      <c r="D77" s="539"/>
      <c r="E77" s="240" t="str">
        <f>IF(F77="x","","x")</f>
        <v>x</v>
      </c>
      <c r="F77" s="241" t="str">
        <f>IF(VLOOKUP('Suivi élève (14)'!$A$29,'Entrée des observations'!$Q$5:$AJ$49,15,FALSE)="","",VLOOKUP('Suivi élève (14)'!$A$29,'Entrée des observations'!$Q$5:$AJ$49,15,FALSE))</f>
        <v/>
      </c>
    </row>
    <row r="78" spans="1:17" ht="13.5" thickBot="1">
      <c r="A78" s="540" t="s">
        <v>229</v>
      </c>
      <c r="B78" s="541"/>
      <c r="C78" s="541"/>
      <c r="D78" s="542"/>
      <c r="E78" s="240" t="str">
        <f>IF(F78="x","","x")</f>
        <v>x</v>
      </c>
      <c r="F78" s="242" t="str">
        <f>IF(VLOOKUP('Suivi élève (14)'!$A$29,'Entrée des observations'!$Q$5:$AJ$49,16,FALSE)="","",VLOOKUP('Suivi élève (14)'!$A$29,'Entrée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(14)'!$A$29,'Entrée des observations'!$Q$5:$AJ$49,7,FALSE)="","",VLOOKUP('Suivi élève (14)'!$A$29,'Entrée des observations'!$Q$5:$AJ$49,7,FALSE))</f>
        <v/>
      </c>
    </row>
    <row r="80" spans="1:17" ht="13.5" thickBot="1">
      <c r="A80" s="548" t="s">
        <v>108</v>
      </c>
      <c r="B80" s="549"/>
      <c r="C80" s="549"/>
      <c r="D80" s="549"/>
      <c r="E80" s="243" t="str">
        <f>IF(F80="x","","x")</f>
        <v>x</v>
      </c>
      <c r="F80" s="242" t="str">
        <f>IF(VLOOKUP('Suivi élève (14)'!$A$29,'Entrée des observations'!$Q$5:$AJ$49,17,FALSE)="","",VLOOKUP('Suivi élève (14)'!$A$29,'Entrée des observations'!$Q$5:$AJ$49,17,FALSE))</f>
        <v/>
      </c>
      <c r="I80" s="548" t="s">
        <v>227</v>
      </c>
      <c r="J80" s="549"/>
      <c r="K80" s="549"/>
      <c r="L80" s="549"/>
      <c r="M80" s="549"/>
      <c r="N80" s="549"/>
      <c r="O80" s="243" t="str">
        <f>IF(P80="x","","x")</f>
        <v>x</v>
      </c>
      <c r="P80" s="242" t="str">
        <f>IF(VLOOKUP('Suivi élève (14)'!$A$29,'Entrée des observations'!$Q$5:$AJ$49,8,FALSE)="","",VLOOKUP('Suivi élève (14)'!$A$29,'Entrée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(14)'!B92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0"/>
  <sheetViews>
    <sheetView showGridLines="0" zoomScale="70" zoomScaleNormal="70" zoomScalePageLayoutView="90" workbookViewId="0">
      <pane ySplit="4" topLeftCell="A5" activePane="bottomLeft" state="frozen"/>
      <selection pane="bottomLeft" activeCell="A5" sqref="A5"/>
    </sheetView>
  </sheetViews>
  <sheetFormatPr baseColWidth="10" defaultColWidth="14.42578125" defaultRowHeight="15" customHeight="1"/>
  <cols>
    <col min="1" max="1" width="34.5703125" style="96" customWidth="1"/>
    <col min="2" max="2" width="16.85546875" style="96" customWidth="1"/>
    <col min="3" max="3" width="15.5703125" style="96" customWidth="1"/>
    <col min="4" max="4" width="27.85546875" style="96" customWidth="1"/>
    <col min="5" max="5" width="20.140625" style="96" customWidth="1"/>
    <col min="6" max="6" width="22.28515625" style="96" customWidth="1"/>
    <col min="7" max="7" width="19.140625" style="96" customWidth="1"/>
    <col min="8" max="8" width="15" style="96" customWidth="1"/>
    <col min="9" max="10" width="11.42578125" style="96" customWidth="1"/>
    <col min="11" max="11" width="2.85546875" style="122" customWidth="1"/>
    <col min="12" max="12" width="17.28515625" style="123" customWidth="1"/>
    <col min="13" max="13" width="19.85546875" style="123" customWidth="1"/>
    <col min="14" max="14" width="19.140625" style="123" customWidth="1"/>
    <col min="15" max="15" width="17.28515625" style="123" customWidth="1"/>
    <col min="16" max="16" width="7.42578125" style="124" hidden="1" customWidth="1"/>
    <col min="17" max="17" width="13.140625" style="137" customWidth="1"/>
    <col min="18" max="18" width="41.28515625" style="125" customWidth="1"/>
    <col min="19" max="24" width="11.42578125" style="96" customWidth="1"/>
    <col min="25" max="16384" width="14.42578125" style="96"/>
  </cols>
  <sheetData>
    <row r="1" spans="1:37" s="169" customFormat="1" ht="42" customHeight="1" thickBot="1">
      <c r="A1" s="177"/>
      <c r="B1" s="177"/>
      <c r="D1" s="184" t="s">
        <v>0</v>
      </c>
      <c r="E1" s="313"/>
      <c r="F1" s="184" t="s">
        <v>1</v>
      </c>
      <c r="G1" s="314"/>
      <c r="H1" s="181"/>
      <c r="I1" s="181"/>
      <c r="J1" s="181"/>
      <c r="K1" s="179"/>
      <c r="L1" s="180"/>
      <c r="M1" s="180"/>
      <c r="N1" s="180"/>
      <c r="O1" s="180"/>
      <c r="P1" s="178"/>
      <c r="Q1" s="171">
        <v>1</v>
      </c>
      <c r="R1" s="171">
        <v>2</v>
      </c>
      <c r="S1" s="171">
        <v>3</v>
      </c>
      <c r="T1" s="171">
        <v>4</v>
      </c>
      <c r="U1" s="171">
        <v>5</v>
      </c>
      <c r="V1" s="171">
        <v>6</v>
      </c>
      <c r="W1" s="171">
        <v>7</v>
      </c>
      <c r="X1" s="171">
        <v>8</v>
      </c>
      <c r="Y1" s="171">
        <v>9</v>
      </c>
      <c r="Z1" s="171">
        <v>10</v>
      </c>
      <c r="AA1" s="171">
        <v>11</v>
      </c>
      <c r="AB1" s="171">
        <v>12</v>
      </c>
      <c r="AC1" s="171">
        <v>13</v>
      </c>
      <c r="AD1" s="171">
        <v>14</v>
      </c>
      <c r="AE1" s="171">
        <v>15</v>
      </c>
      <c r="AF1" s="171">
        <v>16</v>
      </c>
      <c r="AG1" s="171">
        <v>17</v>
      </c>
      <c r="AH1" s="171">
        <v>18</v>
      </c>
      <c r="AI1" s="171">
        <v>19</v>
      </c>
      <c r="AJ1" s="171">
        <v>20</v>
      </c>
    </row>
    <row r="2" spans="1:37" ht="33" customHeight="1" thickBot="1">
      <c r="A2" s="181"/>
      <c r="B2" s="185"/>
      <c r="C2" s="185"/>
      <c r="D2" s="185"/>
      <c r="E2" s="183"/>
      <c r="F2" s="185"/>
      <c r="G2" s="183"/>
      <c r="H2" s="178"/>
      <c r="I2" s="178"/>
      <c r="J2" s="178"/>
      <c r="K2" s="182"/>
      <c r="L2" s="392" t="s">
        <v>300</v>
      </c>
      <c r="M2" s="393"/>
      <c r="N2" s="393"/>
      <c r="O2" s="394"/>
      <c r="P2" s="98"/>
      <c r="Q2" s="171"/>
      <c r="R2" s="171"/>
      <c r="S2" s="395" t="s">
        <v>301</v>
      </c>
      <c r="T2" s="396"/>
      <c r="U2" s="396"/>
      <c r="V2" s="396" t="s">
        <v>302</v>
      </c>
      <c r="W2" s="396"/>
      <c r="X2" s="396"/>
      <c r="Y2" s="396"/>
      <c r="Z2" s="396"/>
      <c r="AA2" s="396"/>
      <c r="AB2" s="396"/>
      <c r="AC2" s="396"/>
      <c r="AD2" s="396"/>
      <c r="AE2" s="396"/>
      <c r="AF2" s="396"/>
      <c r="AG2" s="396"/>
      <c r="AH2" s="396"/>
      <c r="AI2" s="396"/>
      <c r="AJ2" s="396"/>
    </row>
    <row r="3" spans="1:37" ht="141" customHeight="1">
      <c r="A3" s="174"/>
      <c r="B3" s="99"/>
      <c r="C3" s="100"/>
      <c r="D3" s="101" t="s">
        <v>110</v>
      </c>
      <c r="E3" s="102" t="s">
        <v>111</v>
      </c>
      <c r="F3" s="102" t="s">
        <v>112</v>
      </c>
      <c r="G3" s="103" t="s">
        <v>9</v>
      </c>
      <c r="H3" s="104" t="s">
        <v>82</v>
      </c>
      <c r="I3" s="105" t="s">
        <v>61</v>
      </c>
      <c r="J3" s="105" t="s">
        <v>63</v>
      </c>
      <c r="K3" s="106"/>
      <c r="L3" s="198" t="s">
        <v>100</v>
      </c>
      <c r="M3" s="203" t="s">
        <v>101</v>
      </c>
      <c r="N3" s="203" t="s">
        <v>102</v>
      </c>
      <c r="O3" s="199" t="s">
        <v>103</v>
      </c>
      <c r="P3" s="107"/>
      <c r="Q3" s="172"/>
      <c r="R3" s="172"/>
      <c r="S3" s="399" t="s">
        <v>67</v>
      </c>
      <c r="T3" s="399"/>
      <c r="U3" s="400"/>
      <c r="V3" s="150" t="s">
        <v>223</v>
      </c>
      <c r="W3" s="406" t="s">
        <v>225</v>
      </c>
      <c r="X3" s="407"/>
      <c r="Y3" s="403" t="s">
        <v>81</v>
      </c>
      <c r="Z3" s="404"/>
      <c r="AA3" s="405" t="s">
        <v>68</v>
      </c>
      <c r="AB3" s="399"/>
      <c r="AC3" s="399"/>
      <c r="AD3" s="400"/>
      <c r="AE3" s="401" t="s">
        <v>80</v>
      </c>
      <c r="AF3" s="402"/>
      <c r="AG3" s="353" t="s">
        <v>69</v>
      </c>
      <c r="AH3" s="397" t="s">
        <v>107</v>
      </c>
      <c r="AI3" s="398"/>
      <c r="AJ3" s="398"/>
      <c r="AK3" s="149"/>
    </row>
    <row r="4" spans="1:37" ht="105" customHeight="1">
      <c r="A4" s="95" t="s">
        <v>58</v>
      </c>
      <c r="B4" s="108" t="s">
        <v>2</v>
      </c>
      <c r="C4" s="108" t="s">
        <v>3</v>
      </c>
      <c r="D4" s="109" t="s">
        <v>4</v>
      </c>
      <c r="E4" s="108" t="s">
        <v>5</v>
      </c>
      <c r="F4" s="108" t="s">
        <v>6</v>
      </c>
      <c r="G4" s="108" t="s">
        <v>7</v>
      </c>
      <c r="H4" s="110" t="s">
        <v>113</v>
      </c>
      <c r="I4" s="111" t="s">
        <v>60</v>
      </c>
      <c r="J4" s="111" t="s">
        <v>62</v>
      </c>
      <c r="K4" s="112"/>
      <c r="L4" s="200" t="s">
        <v>75</v>
      </c>
      <c r="M4" s="201" t="s">
        <v>76</v>
      </c>
      <c r="N4" s="201" t="s">
        <v>77</v>
      </c>
      <c r="O4" s="202" t="s">
        <v>78</v>
      </c>
      <c r="P4" s="113"/>
      <c r="Q4" s="172"/>
      <c r="R4" s="172"/>
      <c r="S4" s="188" t="s">
        <v>220</v>
      </c>
      <c r="T4" s="188" t="s">
        <v>221</v>
      </c>
      <c r="U4" s="189" t="s">
        <v>222</v>
      </c>
      <c r="V4" s="190" t="s">
        <v>223</v>
      </c>
      <c r="W4" s="275" t="s">
        <v>226</v>
      </c>
      <c r="X4" s="276" t="s">
        <v>227</v>
      </c>
      <c r="Y4" s="191" t="s">
        <v>95</v>
      </c>
      <c r="Z4" s="192" t="s">
        <v>224</v>
      </c>
      <c r="AA4" s="193" t="s">
        <v>96</v>
      </c>
      <c r="AB4" s="188" t="s">
        <v>97</v>
      </c>
      <c r="AC4" s="188" t="s">
        <v>98</v>
      </c>
      <c r="AD4" s="352" t="s">
        <v>295</v>
      </c>
      <c r="AE4" s="194" t="s">
        <v>228</v>
      </c>
      <c r="AF4" s="195" t="s">
        <v>229</v>
      </c>
      <c r="AG4" s="190" t="s">
        <v>108</v>
      </c>
      <c r="AH4" s="196" t="s">
        <v>104</v>
      </c>
      <c r="AI4" s="197" t="s">
        <v>105</v>
      </c>
      <c r="AJ4" s="197" t="s">
        <v>106</v>
      </c>
      <c r="AK4" s="149"/>
    </row>
    <row r="5" spans="1:37" ht="21" customHeight="1">
      <c r="A5" s="133" t="s">
        <v>10</v>
      </c>
      <c r="B5" s="126"/>
      <c r="C5" s="126"/>
      <c r="D5" s="126"/>
      <c r="E5" s="126"/>
      <c r="F5" s="126"/>
      <c r="G5" s="126"/>
      <c r="H5" s="127"/>
      <c r="I5" s="127"/>
      <c r="J5" s="127"/>
      <c r="K5" s="114">
        <f>IF(OR(B5="X",C5="X",D5="X",E5="X",F5="X",G5="X"),COUNTA(B5:G5)*(-1),COUNTA(I5:J5))</f>
        <v>0</v>
      </c>
      <c r="L5" s="128"/>
      <c r="M5" s="128"/>
      <c r="N5" s="128"/>
      <c r="O5" s="128"/>
      <c r="P5" s="115">
        <f>IF(OR(L5="x",M5="x"),COUNTA(L5:M5),COUNTA(N5:O5)*(-1))</f>
        <v>0</v>
      </c>
      <c r="Q5" s="135" t="str">
        <f t="shared" ref="Q5:Q34" si="0">A5</f>
        <v>Elève-1</v>
      </c>
      <c r="R5" s="116" t="str">
        <f>IF(P5&lt;0,"Quelles fragilités ? =&gt;","")</f>
        <v/>
      </c>
      <c r="S5" s="128"/>
      <c r="T5" s="129"/>
      <c r="U5" s="138"/>
      <c r="V5" s="151"/>
      <c r="W5" s="277"/>
      <c r="X5" s="278"/>
      <c r="Y5" s="156"/>
      <c r="Z5" s="157"/>
      <c r="AA5" s="145"/>
      <c r="AB5" s="129"/>
      <c r="AC5" s="129"/>
      <c r="AD5" s="138"/>
      <c r="AE5" s="156"/>
      <c r="AF5" s="157"/>
      <c r="AG5" s="144"/>
      <c r="AH5" s="156"/>
      <c r="AI5" s="129"/>
      <c r="AJ5" s="129"/>
      <c r="AK5" s="270" t="str">
        <f>A5</f>
        <v>Elève-1</v>
      </c>
    </row>
    <row r="6" spans="1:37" ht="21" customHeight="1">
      <c r="A6" s="133" t="s">
        <v>11</v>
      </c>
      <c r="B6" s="126"/>
      <c r="C6" s="126"/>
      <c r="D6" s="126"/>
      <c r="E6" s="126"/>
      <c r="F6" s="126"/>
      <c r="G6" s="126"/>
      <c r="H6" s="127"/>
      <c r="I6" s="127"/>
      <c r="J6" s="127"/>
      <c r="K6" s="114">
        <f t="shared" ref="K6:K34" si="1">IF(OR(B6="X",C6="X",D6="X",E6="X",F6="X",G6="X"),COUNTA(B6:G6)*(-1),COUNTA(I6:J6))</f>
        <v>0</v>
      </c>
      <c r="L6" s="128"/>
      <c r="M6" s="128"/>
      <c r="N6" s="128"/>
      <c r="O6" s="128"/>
      <c r="P6" s="115">
        <f t="shared" ref="P6:P34" si="2">IF(OR(L6="x",M6="x"),COUNTA(L6:M6),COUNTA(N6:O6)*(-1))</f>
        <v>0</v>
      </c>
      <c r="Q6" s="135" t="str">
        <f t="shared" si="0"/>
        <v>Elève-2</v>
      </c>
      <c r="R6" s="116" t="str">
        <f t="shared" ref="R6:R34" si="3">IF(P6&lt;0,"Quelles fragilités ? =&gt;","")</f>
        <v/>
      </c>
      <c r="S6" s="128"/>
      <c r="T6" s="128"/>
      <c r="U6" s="139"/>
      <c r="V6" s="152"/>
      <c r="W6" s="279"/>
      <c r="X6" s="280"/>
      <c r="Y6" s="156"/>
      <c r="Z6" s="157"/>
      <c r="AA6" s="145"/>
      <c r="AB6" s="129"/>
      <c r="AC6" s="129"/>
      <c r="AD6" s="138"/>
      <c r="AE6" s="156"/>
      <c r="AF6" s="157"/>
      <c r="AG6" s="144"/>
      <c r="AH6" s="156"/>
      <c r="AI6" s="129"/>
      <c r="AJ6" s="129"/>
      <c r="AK6" s="270" t="str">
        <f t="shared" ref="AK6:AK34" si="4">A6</f>
        <v>Elève-2</v>
      </c>
    </row>
    <row r="7" spans="1:37" ht="21" customHeight="1">
      <c r="A7" s="133" t="s">
        <v>12</v>
      </c>
      <c r="B7" s="126"/>
      <c r="C7" s="126"/>
      <c r="D7" s="126"/>
      <c r="E7" s="126"/>
      <c r="F7" s="126"/>
      <c r="G7" s="126"/>
      <c r="H7" s="127"/>
      <c r="I7" s="127"/>
      <c r="J7" s="127"/>
      <c r="K7" s="114">
        <f t="shared" si="1"/>
        <v>0</v>
      </c>
      <c r="L7" s="128"/>
      <c r="M7" s="128"/>
      <c r="N7" s="128"/>
      <c r="O7" s="128"/>
      <c r="P7" s="115">
        <f t="shared" si="2"/>
        <v>0</v>
      </c>
      <c r="Q7" s="135" t="str">
        <f t="shared" si="0"/>
        <v>Elève-3</v>
      </c>
      <c r="R7" s="116" t="str">
        <f t="shared" si="3"/>
        <v/>
      </c>
      <c r="S7" s="128"/>
      <c r="T7" s="128"/>
      <c r="U7" s="139"/>
      <c r="V7" s="152"/>
      <c r="W7" s="279"/>
      <c r="X7" s="280"/>
      <c r="Y7" s="156"/>
      <c r="Z7" s="157"/>
      <c r="AA7" s="145"/>
      <c r="AB7" s="129"/>
      <c r="AC7" s="129"/>
      <c r="AD7" s="138"/>
      <c r="AE7" s="156"/>
      <c r="AF7" s="157"/>
      <c r="AG7" s="144"/>
      <c r="AH7" s="156"/>
      <c r="AI7" s="129"/>
      <c r="AJ7" s="129"/>
      <c r="AK7" s="270" t="str">
        <f t="shared" si="4"/>
        <v>Elève-3</v>
      </c>
    </row>
    <row r="8" spans="1:37" ht="21" customHeight="1">
      <c r="A8" s="133" t="s">
        <v>13</v>
      </c>
      <c r="B8" s="126"/>
      <c r="C8" s="126"/>
      <c r="D8" s="126"/>
      <c r="E8" s="126"/>
      <c r="F8" s="126"/>
      <c r="G8" s="126"/>
      <c r="H8" s="127"/>
      <c r="I8" s="127"/>
      <c r="J8" s="127"/>
      <c r="K8" s="114">
        <f t="shared" si="1"/>
        <v>0</v>
      </c>
      <c r="L8" s="128"/>
      <c r="M8" s="128"/>
      <c r="N8" s="128"/>
      <c r="O8" s="128"/>
      <c r="P8" s="115">
        <f t="shared" si="2"/>
        <v>0</v>
      </c>
      <c r="Q8" s="135" t="str">
        <f t="shared" si="0"/>
        <v>Elève-4</v>
      </c>
      <c r="R8" s="116" t="str">
        <f t="shared" si="3"/>
        <v/>
      </c>
      <c r="S8" s="128"/>
      <c r="T8" s="128"/>
      <c r="U8" s="139"/>
      <c r="V8" s="152"/>
      <c r="W8" s="279"/>
      <c r="X8" s="280"/>
      <c r="Y8" s="156"/>
      <c r="Z8" s="157"/>
      <c r="AA8" s="145"/>
      <c r="AB8" s="129"/>
      <c r="AC8" s="129"/>
      <c r="AD8" s="138"/>
      <c r="AE8" s="156"/>
      <c r="AF8" s="157"/>
      <c r="AG8" s="144"/>
      <c r="AH8" s="156"/>
      <c r="AI8" s="129"/>
      <c r="AJ8" s="129"/>
      <c r="AK8" s="270" t="str">
        <f t="shared" si="4"/>
        <v>Elève-4</v>
      </c>
    </row>
    <row r="9" spans="1:37" ht="21" customHeight="1">
      <c r="A9" s="133" t="s">
        <v>14</v>
      </c>
      <c r="B9" s="126"/>
      <c r="C9" s="126"/>
      <c r="D9" s="126"/>
      <c r="E9" s="126"/>
      <c r="F9" s="126"/>
      <c r="G9" s="126"/>
      <c r="H9" s="127"/>
      <c r="I9" s="127"/>
      <c r="J9" s="127"/>
      <c r="K9" s="114">
        <f t="shared" si="1"/>
        <v>0</v>
      </c>
      <c r="L9" s="128"/>
      <c r="M9" s="128"/>
      <c r="N9" s="128"/>
      <c r="O9" s="128"/>
      <c r="P9" s="115">
        <f t="shared" si="2"/>
        <v>0</v>
      </c>
      <c r="Q9" s="135" t="str">
        <f t="shared" si="0"/>
        <v>Elève-5</v>
      </c>
      <c r="R9" s="116" t="str">
        <f t="shared" si="3"/>
        <v/>
      </c>
      <c r="S9" s="128"/>
      <c r="T9" s="128"/>
      <c r="U9" s="139"/>
      <c r="V9" s="152"/>
      <c r="W9" s="279"/>
      <c r="X9" s="280"/>
      <c r="Y9" s="156"/>
      <c r="Z9" s="157"/>
      <c r="AA9" s="145"/>
      <c r="AB9" s="129"/>
      <c r="AC9" s="129"/>
      <c r="AD9" s="138"/>
      <c r="AE9" s="156"/>
      <c r="AF9" s="157"/>
      <c r="AG9" s="144"/>
      <c r="AH9" s="156"/>
      <c r="AI9" s="129"/>
      <c r="AJ9" s="129"/>
      <c r="AK9" s="270" t="str">
        <f t="shared" si="4"/>
        <v>Elève-5</v>
      </c>
    </row>
    <row r="10" spans="1:37" ht="21" customHeight="1">
      <c r="A10" s="133" t="s">
        <v>15</v>
      </c>
      <c r="B10" s="126"/>
      <c r="C10" s="126"/>
      <c r="D10" s="126"/>
      <c r="E10" s="126"/>
      <c r="F10" s="126"/>
      <c r="G10" s="126"/>
      <c r="H10" s="127"/>
      <c r="I10" s="127"/>
      <c r="J10" s="127"/>
      <c r="K10" s="114">
        <f t="shared" si="1"/>
        <v>0</v>
      </c>
      <c r="L10" s="128"/>
      <c r="M10" s="128"/>
      <c r="N10" s="128"/>
      <c r="O10" s="128"/>
      <c r="P10" s="115">
        <f t="shared" si="2"/>
        <v>0</v>
      </c>
      <c r="Q10" s="135" t="str">
        <f t="shared" si="0"/>
        <v>Elève-6</v>
      </c>
      <c r="R10" s="116" t="str">
        <f t="shared" si="3"/>
        <v/>
      </c>
      <c r="S10" s="128"/>
      <c r="T10" s="128"/>
      <c r="U10" s="139"/>
      <c r="V10" s="152"/>
      <c r="W10" s="279"/>
      <c r="X10" s="280"/>
      <c r="Y10" s="156"/>
      <c r="Z10" s="157"/>
      <c r="AA10" s="145"/>
      <c r="AB10" s="129"/>
      <c r="AC10" s="129"/>
      <c r="AD10" s="138"/>
      <c r="AE10" s="156"/>
      <c r="AF10" s="157"/>
      <c r="AG10" s="144"/>
      <c r="AH10" s="156"/>
      <c r="AI10" s="129"/>
      <c r="AJ10" s="129"/>
      <c r="AK10" s="270" t="str">
        <f t="shared" si="4"/>
        <v>Elève-6</v>
      </c>
    </row>
    <row r="11" spans="1:37" ht="21" customHeight="1">
      <c r="A11" s="133" t="s">
        <v>16</v>
      </c>
      <c r="B11" s="126"/>
      <c r="C11" s="126"/>
      <c r="D11" s="126"/>
      <c r="E11" s="126"/>
      <c r="F11" s="126"/>
      <c r="G11" s="126"/>
      <c r="H11" s="127"/>
      <c r="I11" s="127"/>
      <c r="J11" s="127"/>
      <c r="K11" s="114">
        <f t="shared" si="1"/>
        <v>0</v>
      </c>
      <c r="L11" s="128"/>
      <c r="M11" s="128"/>
      <c r="N11" s="128"/>
      <c r="O11" s="128"/>
      <c r="P11" s="115">
        <f t="shared" si="2"/>
        <v>0</v>
      </c>
      <c r="Q11" s="135" t="str">
        <f t="shared" si="0"/>
        <v>Elève-7</v>
      </c>
      <c r="R11" s="116" t="str">
        <f t="shared" si="3"/>
        <v/>
      </c>
      <c r="S11" s="128"/>
      <c r="T11" s="128"/>
      <c r="U11" s="139"/>
      <c r="V11" s="152"/>
      <c r="W11" s="279"/>
      <c r="X11" s="280"/>
      <c r="Y11" s="156"/>
      <c r="Z11" s="157"/>
      <c r="AA11" s="145"/>
      <c r="AB11" s="129"/>
      <c r="AC11" s="129"/>
      <c r="AD11" s="138"/>
      <c r="AE11" s="156"/>
      <c r="AF11" s="157"/>
      <c r="AG11" s="144"/>
      <c r="AH11" s="156"/>
      <c r="AI11" s="129"/>
      <c r="AJ11" s="129"/>
      <c r="AK11" s="270" t="str">
        <f t="shared" si="4"/>
        <v>Elève-7</v>
      </c>
    </row>
    <row r="12" spans="1:37" ht="21" customHeight="1">
      <c r="A12" s="133" t="s">
        <v>17</v>
      </c>
      <c r="B12" s="126"/>
      <c r="C12" s="126"/>
      <c r="D12" s="126"/>
      <c r="E12" s="126"/>
      <c r="F12" s="126"/>
      <c r="G12" s="126"/>
      <c r="H12" s="127"/>
      <c r="I12" s="127"/>
      <c r="J12" s="127"/>
      <c r="K12" s="114">
        <f t="shared" si="1"/>
        <v>0</v>
      </c>
      <c r="L12" s="128"/>
      <c r="M12" s="128"/>
      <c r="N12" s="128"/>
      <c r="O12" s="128"/>
      <c r="P12" s="115">
        <f t="shared" si="2"/>
        <v>0</v>
      </c>
      <c r="Q12" s="135" t="str">
        <f t="shared" si="0"/>
        <v>Elève-8</v>
      </c>
      <c r="R12" s="116" t="str">
        <f t="shared" si="3"/>
        <v/>
      </c>
      <c r="S12" s="128"/>
      <c r="T12" s="128"/>
      <c r="U12" s="139"/>
      <c r="V12" s="152"/>
      <c r="W12" s="279"/>
      <c r="X12" s="280"/>
      <c r="Y12" s="156"/>
      <c r="Z12" s="157"/>
      <c r="AA12" s="145"/>
      <c r="AB12" s="129"/>
      <c r="AC12" s="129"/>
      <c r="AD12" s="138"/>
      <c r="AE12" s="156"/>
      <c r="AF12" s="157"/>
      <c r="AG12" s="144"/>
      <c r="AH12" s="156"/>
      <c r="AI12" s="129"/>
      <c r="AJ12" s="129"/>
      <c r="AK12" s="270" t="str">
        <f t="shared" si="4"/>
        <v>Elève-8</v>
      </c>
    </row>
    <row r="13" spans="1:37" ht="21" customHeight="1">
      <c r="A13" s="133" t="s">
        <v>18</v>
      </c>
      <c r="B13" s="126"/>
      <c r="C13" s="126"/>
      <c r="D13" s="126"/>
      <c r="E13" s="126"/>
      <c r="F13" s="126"/>
      <c r="G13" s="126"/>
      <c r="H13" s="127"/>
      <c r="I13" s="127"/>
      <c r="J13" s="127"/>
      <c r="K13" s="114">
        <f t="shared" si="1"/>
        <v>0</v>
      </c>
      <c r="L13" s="128"/>
      <c r="M13" s="128"/>
      <c r="N13" s="128"/>
      <c r="O13" s="128"/>
      <c r="P13" s="115">
        <f t="shared" si="2"/>
        <v>0</v>
      </c>
      <c r="Q13" s="135" t="str">
        <f t="shared" si="0"/>
        <v>Elève-9</v>
      </c>
      <c r="R13" s="116" t="str">
        <f t="shared" si="3"/>
        <v/>
      </c>
      <c r="S13" s="128"/>
      <c r="T13" s="128"/>
      <c r="U13" s="139"/>
      <c r="V13" s="152"/>
      <c r="W13" s="279"/>
      <c r="X13" s="280"/>
      <c r="Y13" s="156"/>
      <c r="Z13" s="157"/>
      <c r="AA13" s="145"/>
      <c r="AB13" s="129"/>
      <c r="AC13" s="129"/>
      <c r="AD13" s="138"/>
      <c r="AE13" s="156"/>
      <c r="AF13" s="157"/>
      <c r="AG13" s="144"/>
      <c r="AH13" s="156"/>
      <c r="AI13" s="129"/>
      <c r="AJ13" s="129"/>
      <c r="AK13" s="270" t="str">
        <f t="shared" si="4"/>
        <v>Elève-9</v>
      </c>
    </row>
    <row r="14" spans="1:37" ht="21" customHeight="1">
      <c r="A14" s="133" t="s">
        <v>19</v>
      </c>
      <c r="B14" s="126"/>
      <c r="C14" s="126"/>
      <c r="D14" s="126"/>
      <c r="E14" s="126"/>
      <c r="F14" s="126"/>
      <c r="G14" s="126"/>
      <c r="H14" s="127"/>
      <c r="I14" s="127"/>
      <c r="J14" s="127"/>
      <c r="K14" s="114">
        <f t="shared" si="1"/>
        <v>0</v>
      </c>
      <c r="L14" s="128"/>
      <c r="M14" s="128"/>
      <c r="N14" s="128"/>
      <c r="O14" s="128"/>
      <c r="P14" s="115">
        <f t="shared" si="2"/>
        <v>0</v>
      </c>
      <c r="Q14" s="135" t="str">
        <f t="shared" si="0"/>
        <v>Elève-10</v>
      </c>
      <c r="R14" s="116" t="str">
        <f t="shared" si="3"/>
        <v/>
      </c>
      <c r="S14" s="128"/>
      <c r="T14" s="128"/>
      <c r="U14" s="139"/>
      <c r="V14" s="152"/>
      <c r="W14" s="279"/>
      <c r="X14" s="280"/>
      <c r="Y14" s="156"/>
      <c r="Z14" s="157"/>
      <c r="AA14" s="145"/>
      <c r="AB14" s="129"/>
      <c r="AC14" s="129"/>
      <c r="AD14" s="138"/>
      <c r="AE14" s="156"/>
      <c r="AF14" s="157"/>
      <c r="AG14" s="144"/>
      <c r="AH14" s="156"/>
      <c r="AI14" s="129"/>
      <c r="AJ14" s="129"/>
      <c r="AK14" s="270" t="str">
        <f t="shared" si="4"/>
        <v>Elève-10</v>
      </c>
    </row>
    <row r="15" spans="1:37" ht="21" customHeight="1">
      <c r="A15" s="133" t="s">
        <v>20</v>
      </c>
      <c r="B15" s="126"/>
      <c r="C15" s="126"/>
      <c r="D15" s="126"/>
      <c r="E15" s="126"/>
      <c r="F15" s="126"/>
      <c r="G15" s="126"/>
      <c r="H15" s="127"/>
      <c r="I15" s="127"/>
      <c r="J15" s="127"/>
      <c r="K15" s="114">
        <f t="shared" si="1"/>
        <v>0</v>
      </c>
      <c r="L15" s="128"/>
      <c r="M15" s="128"/>
      <c r="N15" s="128"/>
      <c r="O15" s="128"/>
      <c r="P15" s="115">
        <f t="shared" si="2"/>
        <v>0</v>
      </c>
      <c r="Q15" s="135" t="str">
        <f t="shared" si="0"/>
        <v>Elève-11</v>
      </c>
      <c r="R15" s="116" t="str">
        <f t="shared" si="3"/>
        <v/>
      </c>
      <c r="S15" s="128"/>
      <c r="T15" s="128"/>
      <c r="U15" s="139"/>
      <c r="V15" s="152"/>
      <c r="W15" s="279"/>
      <c r="X15" s="280"/>
      <c r="Y15" s="156"/>
      <c r="Z15" s="157"/>
      <c r="AA15" s="145"/>
      <c r="AB15" s="129"/>
      <c r="AC15" s="129"/>
      <c r="AD15" s="138"/>
      <c r="AE15" s="156"/>
      <c r="AF15" s="157"/>
      <c r="AG15" s="144"/>
      <c r="AH15" s="156"/>
      <c r="AI15" s="129"/>
      <c r="AJ15" s="129"/>
      <c r="AK15" s="270" t="str">
        <f t="shared" si="4"/>
        <v>Elève-11</v>
      </c>
    </row>
    <row r="16" spans="1:37" ht="21" customHeight="1">
      <c r="A16" s="133" t="s">
        <v>21</v>
      </c>
      <c r="B16" s="126"/>
      <c r="C16" s="126"/>
      <c r="D16" s="126"/>
      <c r="E16" s="126"/>
      <c r="F16" s="126"/>
      <c r="G16" s="126"/>
      <c r="H16" s="127"/>
      <c r="I16" s="127"/>
      <c r="J16" s="127"/>
      <c r="K16" s="114">
        <f t="shared" si="1"/>
        <v>0</v>
      </c>
      <c r="L16" s="128"/>
      <c r="M16" s="128"/>
      <c r="N16" s="128"/>
      <c r="O16" s="128"/>
      <c r="P16" s="115">
        <f t="shared" si="2"/>
        <v>0</v>
      </c>
      <c r="Q16" s="135" t="str">
        <f t="shared" si="0"/>
        <v>Elève-12</v>
      </c>
      <c r="R16" s="116" t="str">
        <f t="shared" si="3"/>
        <v/>
      </c>
      <c r="S16" s="128"/>
      <c r="T16" s="128"/>
      <c r="U16" s="139"/>
      <c r="V16" s="152"/>
      <c r="W16" s="279"/>
      <c r="X16" s="280"/>
      <c r="Y16" s="156"/>
      <c r="Z16" s="157"/>
      <c r="AA16" s="145"/>
      <c r="AB16" s="129"/>
      <c r="AC16" s="129"/>
      <c r="AD16" s="138"/>
      <c r="AE16" s="156"/>
      <c r="AF16" s="157"/>
      <c r="AG16" s="144"/>
      <c r="AH16" s="156"/>
      <c r="AI16" s="129"/>
      <c r="AJ16" s="129"/>
      <c r="AK16" s="270" t="str">
        <f t="shared" si="4"/>
        <v>Elève-12</v>
      </c>
    </row>
    <row r="17" spans="1:37" ht="21" customHeight="1">
      <c r="A17" s="133" t="s">
        <v>22</v>
      </c>
      <c r="B17" s="126"/>
      <c r="C17" s="126"/>
      <c r="D17" s="126"/>
      <c r="E17" s="126"/>
      <c r="F17" s="126"/>
      <c r="G17" s="126"/>
      <c r="H17" s="127"/>
      <c r="I17" s="127"/>
      <c r="J17" s="127"/>
      <c r="K17" s="114">
        <f t="shared" si="1"/>
        <v>0</v>
      </c>
      <c r="L17" s="128"/>
      <c r="M17" s="128"/>
      <c r="N17" s="128"/>
      <c r="O17" s="128"/>
      <c r="P17" s="115">
        <f t="shared" si="2"/>
        <v>0</v>
      </c>
      <c r="Q17" s="135" t="str">
        <f t="shared" si="0"/>
        <v>Elève-13</v>
      </c>
      <c r="R17" s="116" t="str">
        <f t="shared" si="3"/>
        <v/>
      </c>
      <c r="S17" s="128"/>
      <c r="T17" s="128"/>
      <c r="U17" s="139"/>
      <c r="V17" s="152"/>
      <c r="W17" s="279"/>
      <c r="X17" s="280"/>
      <c r="Y17" s="156"/>
      <c r="Z17" s="157"/>
      <c r="AA17" s="145"/>
      <c r="AB17" s="129"/>
      <c r="AC17" s="129"/>
      <c r="AD17" s="138"/>
      <c r="AE17" s="156"/>
      <c r="AF17" s="157"/>
      <c r="AG17" s="144"/>
      <c r="AH17" s="156"/>
      <c r="AI17" s="129"/>
      <c r="AJ17" s="129"/>
      <c r="AK17" s="270" t="str">
        <f t="shared" si="4"/>
        <v>Elève-13</v>
      </c>
    </row>
    <row r="18" spans="1:37" ht="21" customHeight="1">
      <c r="A18" s="133" t="s">
        <v>23</v>
      </c>
      <c r="B18" s="126"/>
      <c r="C18" s="126"/>
      <c r="D18" s="126"/>
      <c r="E18" s="126"/>
      <c r="F18" s="126"/>
      <c r="G18" s="126"/>
      <c r="H18" s="127"/>
      <c r="I18" s="127"/>
      <c r="J18" s="127"/>
      <c r="K18" s="114">
        <f t="shared" si="1"/>
        <v>0</v>
      </c>
      <c r="L18" s="128"/>
      <c r="M18" s="128"/>
      <c r="N18" s="128"/>
      <c r="O18" s="128"/>
      <c r="P18" s="115">
        <f t="shared" si="2"/>
        <v>0</v>
      </c>
      <c r="Q18" s="135" t="str">
        <f t="shared" si="0"/>
        <v>Elève-14</v>
      </c>
      <c r="R18" s="116" t="str">
        <f t="shared" si="3"/>
        <v/>
      </c>
      <c r="S18" s="128"/>
      <c r="T18" s="130"/>
      <c r="U18" s="140"/>
      <c r="V18" s="153"/>
      <c r="W18" s="281"/>
      <c r="X18" s="282"/>
      <c r="Y18" s="158"/>
      <c r="Z18" s="159"/>
      <c r="AA18" s="146"/>
      <c r="AB18" s="131"/>
      <c r="AC18" s="131"/>
      <c r="AD18" s="143"/>
      <c r="AE18" s="164"/>
      <c r="AF18" s="157"/>
      <c r="AG18" s="144"/>
      <c r="AH18" s="156"/>
      <c r="AI18" s="129"/>
      <c r="AJ18" s="129"/>
      <c r="AK18" s="270" t="str">
        <f t="shared" si="4"/>
        <v>Elève-14</v>
      </c>
    </row>
    <row r="19" spans="1:37" ht="21" customHeight="1">
      <c r="A19" s="133" t="s">
        <v>24</v>
      </c>
      <c r="B19" s="126"/>
      <c r="C19" s="126"/>
      <c r="D19" s="126"/>
      <c r="E19" s="126"/>
      <c r="F19" s="126"/>
      <c r="G19" s="126"/>
      <c r="H19" s="127"/>
      <c r="I19" s="127"/>
      <c r="J19" s="127"/>
      <c r="K19" s="114">
        <f t="shared" si="1"/>
        <v>0</v>
      </c>
      <c r="L19" s="128"/>
      <c r="M19" s="128"/>
      <c r="N19" s="128"/>
      <c r="O19" s="128"/>
      <c r="P19" s="115">
        <f t="shared" si="2"/>
        <v>0</v>
      </c>
      <c r="Q19" s="135" t="str">
        <f t="shared" si="0"/>
        <v>Elève-15</v>
      </c>
      <c r="R19" s="116" t="str">
        <f t="shared" si="3"/>
        <v/>
      </c>
      <c r="S19" s="128"/>
      <c r="T19" s="132"/>
      <c r="U19" s="141"/>
      <c r="V19" s="154"/>
      <c r="W19" s="283"/>
      <c r="X19" s="284"/>
      <c r="Y19" s="160"/>
      <c r="Z19" s="161"/>
      <c r="AA19" s="147"/>
      <c r="AB19" s="132"/>
      <c r="AC19" s="132"/>
      <c r="AD19" s="141"/>
      <c r="AE19" s="160"/>
      <c r="AF19" s="157"/>
      <c r="AG19" s="144"/>
      <c r="AH19" s="156"/>
      <c r="AI19" s="129"/>
      <c r="AJ19" s="129"/>
      <c r="AK19" s="270" t="str">
        <f t="shared" si="4"/>
        <v>Elève-15</v>
      </c>
    </row>
    <row r="20" spans="1:37" ht="21" customHeight="1">
      <c r="A20" s="133" t="s">
        <v>25</v>
      </c>
      <c r="B20" s="126"/>
      <c r="C20" s="126"/>
      <c r="D20" s="126"/>
      <c r="E20" s="126"/>
      <c r="F20" s="126"/>
      <c r="G20" s="126"/>
      <c r="H20" s="127"/>
      <c r="I20" s="127"/>
      <c r="J20" s="127"/>
      <c r="K20" s="114">
        <f t="shared" si="1"/>
        <v>0</v>
      </c>
      <c r="L20" s="128"/>
      <c r="M20" s="128"/>
      <c r="N20" s="128"/>
      <c r="O20" s="128"/>
      <c r="P20" s="115">
        <f t="shared" si="2"/>
        <v>0</v>
      </c>
      <c r="Q20" s="135" t="str">
        <f t="shared" si="0"/>
        <v>Elève-16</v>
      </c>
      <c r="R20" s="116" t="str">
        <f t="shared" si="3"/>
        <v/>
      </c>
      <c r="S20" s="128"/>
      <c r="T20" s="72"/>
      <c r="U20" s="142"/>
      <c r="V20" s="155"/>
      <c r="W20" s="285"/>
      <c r="X20" s="286"/>
      <c r="Y20" s="162"/>
      <c r="Z20" s="163"/>
      <c r="AA20" s="148"/>
      <c r="AB20" s="72"/>
      <c r="AC20" s="72"/>
      <c r="AD20" s="142"/>
      <c r="AE20" s="162"/>
      <c r="AF20" s="157"/>
      <c r="AG20" s="144"/>
      <c r="AH20" s="156"/>
      <c r="AI20" s="129"/>
      <c r="AJ20" s="129"/>
      <c r="AK20" s="270" t="str">
        <f t="shared" si="4"/>
        <v>Elève-16</v>
      </c>
    </row>
    <row r="21" spans="1:37" ht="21" customHeight="1">
      <c r="A21" s="133" t="s">
        <v>26</v>
      </c>
      <c r="B21" s="126"/>
      <c r="C21" s="126"/>
      <c r="D21" s="126"/>
      <c r="E21" s="126"/>
      <c r="F21" s="126"/>
      <c r="G21" s="126"/>
      <c r="H21" s="127"/>
      <c r="I21" s="127"/>
      <c r="J21" s="127"/>
      <c r="K21" s="114">
        <f t="shared" si="1"/>
        <v>0</v>
      </c>
      <c r="L21" s="128"/>
      <c r="M21" s="128"/>
      <c r="N21" s="128"/>
      <c r="O21" s="128"/>
      <c r="P21" s="115">
        <f t="shared" si="2"/>
        <v>0</v>
      </c>
      <c r="Q21" s="135" t="str">
        <f t="shared" si="0"/>
        <v>Elève-17</v>
      </c>
      <c r="R21" s="116" t="str">
        <f t="shared" si="3"/>
        <v/>
      </c>
      <c r="S21" s="128"/>
      <c r="T21" s="128"/>
      <c r="U21" s="139"/>
      <c r="V21" s="152"/>
      <c r="W21" s="279"/>
      <c r="X21" s="280"/>
      <c r="Y21" s="156"/>
      <c r="Z21" s="157"/>
      <c r="AA21" s="145"/>
      <c r="AB21" s="129"/>
      <c r="AC21" s="129"/>
      <c r="AD21" s="138"/>
      <c r="AE21" s="156"/>
      <c r="AF21" s="157"/>
      <c r="AG21" s="144"/>
      <c r="AH21" s="156"/>
      <c r="AI21" s="129"/>
      <c r="AJ21" s="129"/>
      <c r="AK21" s="270" t="str">
        <f t="shared" si="4"/>
        <v>Elève-17</v>
      </c>
    </row>
    <row r="22" spans="1:37" ht="21" customHeight="1">
      <c r="A22" s="133" t="s">
        <v>27</v>
      </c>
      <c r="B22" s="126"/>
      <c r="C22" s="126"/>
      <c r="D22" s="126"/>
      <c r="E22" s="126"/>
      <c r="F22" s="126"/>
      <c r="G22" s="126"/>
      <c r="H22" s="127"/>
      <c r="I22" s="127"/>
      <c r="J22" s="127"/>
      <c r="K22" s="114">
        <f t="shared" si="1"/>
        <v>0</v>
      </c>
      <c r="L22" s="128"/>
      <c r="M22" s="128"/>
      <c r="N22" s="128"/>
      <c r="O22" s="128"/>
      <c r="P22" s="115">
        <f t="shared" si="2"/>
        <v>0</v>
      </c>
      <c r="Q22" s="135" t="str">
        <f t="shared" si="0"/>
        <v>Elève-18</v>
      </c>
      <c r="R22" s="116" t="str">
        <f t="shared" si="3"/>
        <v/>
      </c>
      <c r="S22" s="128"/>
      <c r="T22" s="128"/>
      <c r="U22" s="139"/>
      <c r="V22" s="152"/>
      <c r="W22" s="279"/>
      <c r="X22" s="280"/>
      <c r="Y22" s="156"/>
      <c r="Z22" s="157"/>
      <c r="AA22" s="145"/>
      <c r="AB22" s="129"/>
      <c r="AC22" s="129"/>
      <c r="AD22" s="138"/>
      <c r="AE22" s="156"/>
      <c r="AF22" s="157"/>
      <c r="AG22" s="144"/>
      <c r="AH22" s="156"/>
      <c r="AI22" s="129"/>
      <c r="AJ22" s="129"/>
      <c r="AK22" s="270" t="str">
        <f t="shared" si="4"/>
        <v>Elève-18</v>
      </c>
    </row>
    <row r="23" spans="1:37" ht="21" customHeight="1">
      <c r="A23" s="133" t="s">
        <v>28</v>
      </c>
      <c r="B23" s="126"/>
      <c r="C23" s="126"/>
      <c r="D23" s="126"/>
      <c r="E23" s="126"/>
      <c r="F23" s="126"/>
      <c r="G23" s="126"/>
      <c r="H23" s="127"/>
      <c r="I23" s="127"/>
      <c r="J23" s="127"/>
      <c r="K23" s="114">
        <f t="shared" si="1"/>
        <v>0</v>
      </c>
      <c r="L23" s="128"/>
      <c r="M23" s="128"/>
      <c r="N23" s="128"/>
      <c r="O23" s="128"/>
      <c r="P23" s="115">
        <f t="shared" si="2"/>
        <v>0</v>
      </c>
      <c r="Q23" s="135" t="str">
        <f t="shared" si="0"/>
        <v>Elève-19</v>
      </c>
      <c r="R23" s="116" t="str">
        <f t="shared" si="3"/>
        <v/>
      </c>
      <c r="S23" s="128"/>
      <c r="T23" s="128"/>
      <c r="U23" s="139"/>
      <c r="V23" s="152"/>
      <c r="W23" s="279"/>
      <c r="X23" s="280"/>
      <c r="Y23" s="156"/>
      <c r="Z23" s="157"/>
      <c r="AA23" s="145"/>
      <c r="AB23" s="129"/>
      <c r="AC23" s="129"/>
      <c r="AD23" s="138"/>
      <c r="AE23" s="156"/>
      <c r="AF23" s="157"/>
      <c r="AG23" s="144"/>
      <c r="AH23" s="156"/>
      <c r="AI23" s="129"/>
      <c r="AJ23" s="129"/>
      <c r="AK23" s="270" t="str">
        <f t="shared" si="4"/>
        <v>Elève-19</v>
      </c>
    </row>
    <row r="24" spans="1:37" ht="21" customHeight="1">
      <c r="A24" s="133" t="s">
        <v>29</v>
      </c>
      <c r="B24" s="126"/>
      <c r="C24" s="126"/>
      <c r="D24" s="126"/>
      <c r="E24" s="126"/>
      <c r="F24" s="126"/>
      <c r="G24" s="126"/>
      <c r="H24" s="127"/>
      <c r="I24" s="127"/>
      <c r="J24" s="127"/>
      <c r="K24" s="114">
        <f t="shared" si="1"/>
        <v>0</v>
      </c>
      <c r="L24" s="128"/>
      <c r="M24" s="128"/>
      <c r="N24" s="128"/>
      <c r="O24" s="128"/>
      <c r="P24" s="115">
        <f t="shared" si="2"/>
        <v>0</v>
      </c>
      <c r="Q24" s="135" t="str">
        <f t="shared" si="0"/>
        <v>Elève-20</v>
      </c>
      <c r="R24" s="116" t="str">
        <f t="shared" si="3"/>
        <v/>
      </c>
      <c r="S24" s="128"/>
      <c r="T24" s="128"/>
      <c r="U24" s="139"/>
      <c r="V24" s="152"/>
      <c r="W24" s="279"/>
      <c r="X24" s="280"/>
      <c r="Y24" s="156"/>
      <c r="Z24" s="157"/>
      <c r="AA24" s="145"/>
      <c r="AB24" s="129"/>
      <c r="AC24" s="129"/>
      <c r="AD24" s="138"/>
      <c r="AE24" s="156"/>
      <c r="AF24" s="157"/>
      <c r="AG24" s="144"/>
      <c r="AH24" s="156"/>
      <c r="AI24" s="129"/>
      <c r="AJ24" s="129"/>
      <c r="AK24" s="270" t="str">
        <f t="shared" si="4"/>
        <v>Elève-20</v>
      </c>
    </row>
    <row r="25" spans="1:37" ht="21" customHeight="1">
      <c r="A25" s="133" t="s">
        <v>30</v>
      </c>
      <c r="B25" s="126"/>
      <c r="C25" s="126"/>
      <c r="D25" s="126"/>
      <c r="E25" s="126"/>
      <c r="F25" s="126"/>
      <c r="G25" s="126"/>
      <c r="H25" s="127"/>
      <c r="I25" s="127"/>
      <c r="J25" s="127"/>
      <c r="K25" s="114">
        <f t="shared" si="1"/>
        <v>0</v>
      </c>
      <c r="L25" s="128"/>
      <c r="M25" s="128"/>
      <c r="N25" s="128"/>
      <c r="O25" s="128"/>
      <c r="P25" s="115">
        <f t="shared" si="2"/>
        <v>0</v>
      </c>
      <c r="Q25" s="135" t="str">
        <f t="shared" si="0"/>
        <v>Elève-21</v>
      </c>
      <c r="R25" s="116" t="str">
        <f t="shared" si="3"/>
        <v/>
      </c>
      <c r="S25" s="128"/>
      <c r="T25" s="128"/>
      <c r="U25" s="139"/>
      <c r="V25" s="152"/>
      <c r="W25" s="279"/>
      <c r="X25" s="280"/>
      <c r="Y25" s="156"/>
      <c r="Z25" s="157"/>
      <c r="AA25" s="145"/>
      <c r="AB25" s="129"/>
      <c r="AC25" s="129"/>
      <c r="AD25" s="138"/>
      <c r="AE25" s="156"/>
      <c r="AF25" s="157"/>
      <c r="AG25" s="144"/>
      <c r="AH25" s="156"/>
      <c r="AI25" s="129"/>
      <c r="AJ25" s="129"/>
      <c r="AK25" s="270" t="str">
        <f t="shared" si="4"/>
        <v>Elève-21</v>
      </c>
    </row>
    <row r="26" spans="1:37" ht="21" customHeight="1">
      <c r="A26" s="133" t="s">
        <v>31</v>
      </c>
      <c r="B26" s="126"/>
      <c r="C26" s="126"/>
      <c r="D26" s="126"/>
      <c r="E26" s="126"/>
      <c r="F26" s="126"/>
      <c r="G26" s="126"/>
      <c r="H26" s="127"/>
      <c r="I26" s="127"/>
      <c r="J26" s="127"/>
      <c r="K26" s="114">
        <f t="shared" si="1"/>
        <v>0</v>
      </c>
      <c r="L26" s="128"/>
      <c r="M26" s="128"/>
      <c r="N26" s="128"/>
      <c r="O26" s="128"/>
      <c r="P26" s="115">
        <f t="shared" si="2"/>
        <v>0</v>
      </c>
      <c r="Q26" s="135" t="str">
        <f t="shared" si="0"/>
        <v>Elève-22</v>
      </c>
      <c r="R26" s="116" t="str">
        <f t="shared" si="3"/>
        <v/>
      </c>
      <c r="S26" s="128"/>
      <c r="T26" s="128"/>
      <c r="U26" s="139"/>
      <c r="V26" s="152"/>
      <c r="W26" s="279"/>
      <c r="X26" s="280"/>
      <c r="Y26" s="156"/>
      <c r="Z26" s="157"/>
      <c r="AA26" s="145"/>
      <c r="AB26" s="129"/>
      <c r="AC26" s="129"/>
      <c r="AD26" s="138"/>
      <c r="AE26" s="156"/>
      <c r="AF26" s="157"/>
      <c r="AG26" s="144"/>
      <c r="AH26" s="156"/>
      <c r="AI26" s="129"/>
      <c r="AJ26" s="129"/>
      <c r="AK26" s="270" t="str">
        <f t="shared" si="4"/>
        <v>Elève-22</v>
      </c>
    </row>
    <row r="27" spans="1:37" ht="21" customHeight="1">
      <c r="A27" s="133" t="s">
        <v>32</v>
      </c>
      <c r="B27" s="126"/>
      <c r="C27" s="126"/>
      <c r="D27" s="126"/>
      <c r="E27" s="126"/>
      <c r="F27" s="126"/>
      <c r="G27" s="126"/>
      <c r="H27" s="127"/>
      <c r="I27" s="127"/>
      <c r="J27" s="127"/>
      <c r="K27" s="114">
        <f t="shared" si="1"/>
        <v>0</v>
      </c>
      <c r="L27" s="128"/>
      <c r="M27" s="128"/>
      <c r="N27" s="128"/>
      <c r="O27" s="128"/>
      <c r="P27" s="115">
        <f t="shared" si="2"/>
        <v>0</v>
      </c>
      <c r="Q27" s="135" t="str">
        <f t="shared" si="0"/>
        <v>Elève-23</v>
      </c>
      <c r="R27" s="116" t="str">
        <f t="shared" si="3"/>
        <v/>
      </c>
      <c r="S27" s="128"/>
      <c r="T27" s="128"/>
      <c r="U27" s="139"/>
      <c r="V27" s="152"/>
      <c r="W27" s="279"/>
      <c r="X27" s="280"/>
      <c r="Y27" s="156"/>
      <c r="Z27" s="157"/>
      <c r="AA27" s="145"/>
      <c r="AB27" s="129"/>
      <c r="AC27" s="129"/>
      <c r="AD27" s="138"/>
      <c r="AE27" s="156"/>
      <c r="AF27" s="157"/>
      <c r="AG27" s="144"/>
      <c r="AH27" s="156"/>
      <c r="AI27" s="129"/>
      <c r="AJ27" s="129"/>
      <c r="AK27" s="270" t="str">
        <f t="shared" si="4"/>
        <v>Elève-23</v>
      </c>
    </row>
    <row r="28" spans="1:37" ht="21" customHeight="1">
      <c r="A28" s="133" t="s">
        <v>33</v>
      </c>
      <c r="B28" s="126"/>
      <c r="C28" s="126"/>
      <c r="D28" s="126"/>
      <c r="E28" s="126"/>
      <c r="F28" s="126"/>
      <c r="G28" s="126"/>
      <c r="H28" s="127"/>
      <c r="I28" s="127"/>
      <c r="J28" s="127"/>
      <c r="K28" s="114">
        <f t="shared" si="1"/>
        <v>0</v>
      </c>
      <c r="L28" s="128"/>
      <c r="M28" s="128"/>
      <c r="N28" s="128"/>
      <c r="O28" s="128"/>
      <c r="P28" s="115">
        <f t="shared" si="2"/>
        <v>0</v>
      </c>
      <c r="Q28" s="135" t="str">
        <f t="shared" si="0"/>
        <v>Elève-24</v>
      </c>
      <c r="R28" s="116" t="str">
        <f t="shared" si="3"/>
        <v/>
      </c>
      <c r="S28" s="128"/>
      <c r="T28" s="128"/>
      <c r="U28" s="139"/>
      <c r="V28" s="152"/>
      <c r="W28" s="279"/>
      <c r="X28" s="280"/>
      <c r="Y28" s="156"/>
      <c r="Z28" s="157"/>
      <c r="AA28" s="145"/>
      <c r="AB28" s="129"/>
      <c r="AC28" s="129"/>
      <c r="AD28" s="138"/>
      <c r="AE28" s="156"/>
      <c r="AF28" s="157"/>
      <c r="AG28" s="144"/>
      <c r="AH28" s="156"/>
      <c r="AI28" s="129"/>
      <c r="AJ28" s="129"/>
      <c r="AK28" s="270" t="str">
        <f t="shared" si="4"/>
        <v>Elève-24</v>
      </c>
    </row>
    <row r="29" spans="1:37" ht="21" customHeight="1">
      <c r="A29" s="133" t="s">
        <v>34</v>
      </c>
      <c r="B29" s="126"/>
      <c r="C29" s="126"/>
      <c r="D29" s="126"/>
      <c r="E29" s="126"/>
      <c r="F29" s="126"/>
      <c r="G29" s="126"/>
      <c r="H29" s="127"/>
      <c r="I29" s="127"/>
      <c r="J29" s="127"/>
      <c r="K29" s="114">
        <f t="shared" si="1"/>
        <v>0</v>
      </c>
      <c r="L29" s="128"/>
      <c r="M29" s="128"/>
      <c r="N29" s="128"/>
      <c r="O29" s="128"/>
      <c r="P29" s="115">
        <f t="shared" si="2"/>
        <v>0</v>
      </c>
      <c r="Q29" s="135" t="str">
        <f t="shared" si="0"/>
        <v>Elève-25</v>
      </c>
      <c r="R29" s="116" t="str">
        <f t="shared" si="3"/>
        <v/>
      </c>
      <c r="S29" s="128"/>
      <c r="T29" s="128"/>
      <c r="U29" s="139"/>
      <c r="V29" s="152"/>
      <c r="W29" s="279"/>
      <c r="X29" s="280"/>
      <c r="Y29" s="156"/>
      <c r="Z29" s="157"/>
      <c r="AA29" s="145"/>
      <c r="AB29" s="129"/>
      <c r="AC29" s="129"/>
      <c r="AD29" s="138"/>
      <c r="AE29" s="156"/>
      <c r="AF29" s="157"/>
      <c r="AG29" s="144"/>
      <c r="AH29" s="156"/>
      <c r="AI29" s="129"/>
      <c r="AJ29" s="129"/>
      <c r="AK29" s="270" t="str">
        <f t="shared" si="4"/>
        <v>Elève-25</v>
      </c>
    </row>
    <row r="30" spans="1:37" ht="21" customHeight="1">
      <c r="A30" s="133" t="s">
        <v>35</v>
      </c>
      <c r="B30" s="126"/>
      <c r="C30" s="126"/>
      <c r="D30" s="126"/>
      <c r="E30" s="126"/>
      <c r="F30" s="126"/>
      <c r="G30" s="126"/>
      <c r="H30" s="127"/>
      <c r="I30" s="127"/>
      <c r="J30" s="127"/>
      <c r="K30" s="114">
        <f t="shared" si="1"/>
        <v>0</v>
      </c>
      <c r="L30" s="128"/>
      <c r="M30" s="128"/>
      <c r="N30" s="128"/>
      <c r="O30" s="128"/>
      <c r="P30" s="115">
        <f t="shared" si="2"/>
        <v>0</v>
      </c>
      <c r="Q30" s="135" t="str">
        <f t="shared" si="0"/>
        <v>Elève-26</v>
      </c>
      <c r="R30" s="116" t="str">
        <f t="shared" si="3"/>
        <v/>
      </c>
      <c r="S30" s="128"/>
      <c r="T30" s="128"/>
      <c r="U30" s="139"/>
      <c r="V30" s="152"/>
      <c r="W30" s="279"/>
      <c r="X30" s="280"/>
      <c r="Y30" s="156"/>
      <c r="Z30" s="157"/>
      <c r="AA30" s="145"/>
      <c r="AB30" s="129"/>
      <c r="AC30" s="129"/>
      <c r="AD30" s="138"/>
      <c r="AE30" s="156"/>
      <c r="AF30" s="157"/>
      <c r="AG30" s="144"/>
      <c r="AH30" s="156"/>
      <c r="AI30" s="129"/>
      <c r="AJ30" s="129"/>
      <c r="AK30" s="270" t="str">
        <f t="shared" si="4"/>
        <v>Elève-26</v>
      </c>
    </row>
    <row r="31" spans="1:37" ht="21" customHeight="1">
      <c r="A31" s="133" t="s">
        <v>36</v>
      </c>
      <c r="B31" s="126"/>
      <c r="C31" s="126"/>
      <c r="D31" s="126"/>
      <c r="E31" s="126"/>
      <c r="F31" s="126"/>
      <c r="G31" s="126"/>
      <c r="H31" s="127"/>
      <c r="I31" s="127"/>
      <c r="J31" s="127"/>
      <c r="K31" s="114">
        <f t="shared" si="1"/>
        <v>0</v>
      </c>
      <c r="L31" s="128"/>
      <c r="M31" s="128"/>
      <c r="N31" s="128"/>
      <c r="O31" s="128"/>
      <c r="P31" s="115">
        <f t="shared" si="2"/>
        <v>0</v>
      </c>
      <c r="Q31" s="135" t="str">
        <f t="shared" si="0"/>
        <v>Elève-27</v>
      </c>
      <c r="R31" s="116" t="str">
        <f t="shared" si="3"/>
        <v/>
      </c>
      <c r="S31" s="128"/>
      <c r="T31" s="128"/>
      <c r="U31" s="139"/>
      <c r="V31" s="152"/>
      <c r="W31" s="279"/>
      <c r="X31" s="280"/>
      <c r="Y31" s="156"/>
      <c r="Z31" s="157"/>
      <c r="AA31" s="145"/>
      <c r="AB31" s="129"/>
      <c r="AC31" s="129"/>
      <c r="AD31" s="138"/>
      <c r="AE31" s="156"/>
      <c r="AF31" s="157"/>
      <c r="AG31" s="144"/>
      <c r="AH31" s="156"/>
      <c r="AI31" s="129"/>
      <c r="AJ31" s="129"/>
      <c r="AK31" s="270" t="str">
        <f t="shared" si="4"/>
        <v>Elève-27</v>
      </c>
    </row>
    <row r="32" spans="1:37" ht="21" customHeight="1">
      <c r="A32" s="133" t="s">
        <v>37</v>
      </c>
      <c r="B32" s="126"/>
      <c r="C32" s="126"/>
      <c r="D32" s="126"/>
      <c r="E32" s="126"/>
      <c r="F32" s="126"/>
      <c r="G32" s="126"/>
      <c r="H32" s="127"/>
      <c r="I32" s="127"/>
      <c r="J32" s="127"/>
      <c r="K32" s="114">
        <f t="shared" si="1"/>
        <v>0</v>
      </c>
      <c r="L32" s="128"/>
      <c r="M32" s="128"/>
      <c r="N32" s="128"/>
      <c r="O32" s="128"/>
      <c r="P32" s="115">
        <f t="shared" si="2"/>
        <v>0</v>
      </c>
      <c r="Q32" s="135" t="str">
        <f t="shared" si="0"/>
        <v>Elève-28</v>
      </c>
      <c r="R32" s="116" t="str">
        <f t="shared" si="3"/>
        <v/>
      </c>
      <c r="S32" s="128"/>
      <c r="T32" s="128"/>
      <c r="U32" s="139"/>
      <c r="V32" s="152"/>
      <c r="W32" s="279"/>
      <c r="X32" s="280"/>
      <c r="Y32" s="156"/>
      <c r="Z32" s="157"/>
      <c r="AA32" s="145"/>
      <c r="AB32" s="129"/>
      <c r="AC32" s="129"/>
      <c r="AD32" s="138"/>
      <c r="AE32" s="156"/>
      <c r="AF32" s="157"/>
      <c r="AG32" s="144"/>
      <c r="AH32" s="156"/>
      <c r="AI32" s="129"/>
      <c r="AJ32" s="129"/>
      <c r="AK32" s="270" t="str">
        <f t="shared" si="4"/>
        <v>Elève-28</v>
      </c>
    </row>
    <row r="33" spans="1:37" ht="15.75" customHeight="1">
      <c r="A33" s="133" t="s">
        <v>38</v>
      </c>
      <c r="B33" s="126"/>
      <c r="C33" s="126"/>
      <c r="D33" s="126"/>
      <c r="E33" s="126"/>
      <c r="F33" s="126"/>
      <c r="G33" s="126"/>
      <c r="H33" s="127"/>
      <c r="I33" s="127"/>
      <c r="J33" s="127"/>
      <c r="K33" s="114">
        <f t="shared" si="1"/>
        <v>0</v>
      </c>
      <c r="L33" s="128"/>
      <c r="M33" s="128"/>
      <c r="N33" s="128"/>
      <c r="O33" s="128"/>
      <c r="P33" s="115">
        <f t="shared" si="2"/>
        <v>0</v>
      </c>
      <c r="Q33" s="135" t="str">
        <f t="shared" si="0"/>
        <v>Elève-29</v>
      </c>
      <c r="R33" s="116" t="str">
        <f t="shared" si="3"/>
        <v/>
      </c>
      <c r="S33" s="128"/>
      <c r="T33" s="128"/>
      <c r="U33" s="139"/>
      <c r="V33" s="152"/>
      <c r="W33" s="279"/>
      <c r="X33" s="280"/>
      <c r="Y33" s="156"/>
      <c r="Z33" s="157"/>
      <c r="AA33" s="145"/>
      <c r="AB33" s="129"/>
      <c r="AC33" s="129"/>
      <c r="AD33" s="138"/>
      <c r="AE33" s="156"/>
      <c r="AF33" s="157"/>
      <c r="AG33" s="144"/>
      <c r="AH33" s="156"/>
      <c r="AI33" s="129"/>
      <c r="AJ33" s="129"/>
      <c r="AK33" s="270" t="str">
        <f t="shared" si="4"/>
        <v>Elève-29</v>
      </c>
    </row>
    <row r="34" spans="1:37" ht="15.75" customHeight="1">
      <c r="A34" s="133" t="s">
        <v>39</v>
      </c>
      <c r="B34" s="126"/>
      <c r="C34" s="126"/>
      <c r="D34" s="126"/>
      <c r="E34" s="126"/>
      <c r="F34" s="126"/>
      <c r="G34" s="126"/>
      <c r="H34" s="127"/>
      <c r="I34" s="127"/>
      <c r="J34" s="127"/>
      <c r="K34" s="114">
        <f t="shared" si="1"/>
        <v>0</v>
      </c>
      <c r="L34" s="128"/>
      <c r="M34" s="128"/>
      <c r="N34" s="128"/>
      <c r="O34" s="128"/>
      <c r="P34" s="115">
        <f t="shared" si="2"/>
        <v>0</v>
      </c>
      <c r="Q34" s="135" t="str">
        <f t="shared" si="0"/>
        <v>Elève-30</v>
      </c>
      <c r="R34" s="116" t="str">
        <f t="shared" si="3"/>
        <v/>
      </c>
      <c r="S34" s="128"/>
      <c r="T34" s="128"/>
      <c r="U34" s="139"/>
      <c r="V34" s="152"/>
      <c r="W34" s="279"/>
      <c r="X34" s="280"/>
      <c r="Y34" s="156"/>
      <c r="Z34" s="157"/>
      <c r="AA34" s="145"/>
      <c r="AB34" s="129"/>
      <c r="AC34" s="129"/>
      <c r="AD34" s="138"/>
      <c r="AE34" s="156"/>
      <c r="AF34" s="157"/>
      <c r="AG34" s="144"/>
      <c r="AH34" s="156"/>
      <c r="AI34" s="129"/>
      <c r="AJ34" s="129"/>
      <c r="AK34" s="270" t="str">
        <f t="shared" si="4"/>
        <v>Elève-30</v>
      </c>
    </row>
    <row r="35" spans="1:37" s="169" customFormat="1" ht="15.75" customHeight="1">
      <c r="A35" s="133" t="s">
        <v>248</v>
      </c>
      <c r="B35" s="126"/>
      <c r="C35" s="126"/>
      <c r="D35" s="126"/>
      <c r="E35" s="126"/>
      <c r="F35" s="126"/>
      <c r="G35" s="126"/>
      <c r="H35" s="127"/>
      <c r="I35" s="127"/>
      <c r="J35" s="127"/>
      <c r="K35" s="114">
        <f t="shared" ref="K35:K49" si="5">IF(OR(B35="X",C35="X",D35="X",E35="X",F35="X",G35="X"),COUNTA(B35:G35)*(-1),COUNTA(I35:J35))</f>
        <v>0</v>
      </c>
      <c r="L35" s="128"/>
      <c r="M35" s="128"/>
      <c r="N35" s="128"/>
      <c r="O35" s="128"/>
      <c r="P35" s="115">
        <f t="shared" ref="P35:P49" si="6">IF(OR(L35="x",M35="x"),COUNTA(L35:M35),COUNTA(N35:O35)*(-1))</f>
        <v>0</v>
      </c>
      <c r="Q35" s="135" t="str">
        <f t="shared" ref="Q35:Q49" si="7">A35</f>
        <v>Elève-31</v>
      </c>
      <c r="R35" s="116" t="str">
        <f t="shared" ref="R35:R49" si="8">IF(P35&lt;0,"Quelles fragilités ? =&gt;","")</f>
        <v/>
      </c>
      <c r="S35" s="128"/>
      <c r="T35" s="128"/>
      <c r="U35" s="139"/>
      <c r="V35" s="152"/>
      <c r="W35" s="279"/>
      <c r="X35" s="280"/>
      <c r="Y35" s="156"/>
      <c r="Z35" s="157"/>
      <c r="AA35" s="145"/>
      <c r="AB35" s="129"/>
      <c r="AC35" s="129"/>
      <c r="AD35" s="138"/>
      <c r="AE35" s="156"/>
      <c r="AF35" s="157"/>
      <c r="AG35" s="144"/>
      <c r="AH35" s="156"/>
      <c r="AI35" s="129"/>
      <c r="AJ35" s="129"/>
      <c r="AK35" s="270" t="str">
        <f t="shared" ref="AK35:AK49" si="9">A35</f>
        <v>Elève-31</v>
      </c>
    </row>
    <row r="36" spans="1:37" s="169" customFormat="1" ht="15.75" customHeight="1">
      <c r="A36" s="133" t="s">
        <v>249</v>
      </c>
      <c r="B36" s="126"/>
      <c r="C36" s="126"/>
      <c r="D36" s="126"/>
      <c r="E36" s="126"/>
      <c r="F36" s="126"/>
      <c r="G36" s="126"/>
      <c r="H36" s="127"/>
      <c r="I36" s="127"/>
      <c r="J36" s="127"/>
      <c r="K36" s="114">
        <f t="shared" si="5"/>
        <v>0</v>
      </c>
      <c r="L36" s="128"/>
      <c r="M36" s="128"/>
      <c r="N36" s="128"/>
      <c r="O36" s="128"/>
      <c r="P36" s="115">
        <f t="shared" si="6"/>
        <v>0</v>
      </c>
      <c r="Q36" s="135" t="str">
        <f t="shared" si="7"/>
        <v>Elève-32</v>
      </c>
      <c r="R36" s="116" t="str">
        <f t="shared" si="8"/>
        <v/>
      </c>
      <c r="S36" s="128"/>
      <c r="T36" s="128"/>
      <c r="U36" s="139"/>
      <c r="V36" s="152"/>
      <c r="W36" s="279"/>
      <c r="X36" s="280"/>
      <c r="Y36" s="156"/>
      <c r="Z36" s="157"/>
      <c r="AA36" s="145"/>
      <c r="AB36" s="129"/>
      <c r="AC36" s="129"/>
      <c r="AD36" s="138"/>
      <c r="AE36" s="156"/>
      <c r="AF36" s="157"/>
      <c r="AG36" s="144"/>
      <c r="AH36" s="156"/>
      <c r="AI36" s="129"/>
      <c r="AJ36" s="129"/>
      <c r="AK36" s="270" t="str">
        <f t="shared" si="9"/>
        <v>Elève-32</v>
      </c>
    </row>
    <row r="37" spans="1:37" s="169" customFormat="1" ht="15.75" customHeight="1">
      <c r="A37" s="133" t="s">
        <v>250</v>
      </c>
      <c r="B37" s="126"/>
      <c r="C37" s="126"/>
      <c r="D37" s="126"/>
      <c r="E37" s="126"/>
      <c r="F37" s="126"/>
      <c r="G37" s="126"/>
      <c r="H37" s="127"/>
      <c r="I37" s="127"/>
      <c r="J37" s="127"/>
      <c r="K37" s="114">
        <f t="shared" si="5"/>
        <v>0</v>
      </c>
      <c r="L37" s="128"/>
      <c r="M37" s="128"/>
      <c r="N37" s="128"/>
      <c r="O37" s="128"/>
      <c r="P37" s="115">
        <f t="shared" si="6"/>
        <v>0</v>
      </c>
      <c r="Q37" s="135" t="str">
        <f t="shared" si="7"/>
        <v>Elève-33</v>
      </c>
      <c r="R37" s="116" t="str">
        <f t="shared" si="8"/>
        <v/>
      </c>
      <c r="S37" s="128"/>
      <c r="T37" s="128"/>
      <c r="U37" s="139"/>
      <c r="V37" s="152"/>
      <c r="W37" s="279"/>
      <c r="X37" s="280"/>
      <c r="Y37" s="156"/>
      <c r="Z37" s="157"/>
      <c r="AA37" s="145"/>
      <c r="AB37" s="129"/>
      <c r="AC37" s="129"/>
      <c r="AD37" s="138"/>
      <c r="AE37" s="156"/>
      <c r="AF37" s="157"/>
      <c r="AG37" s="144"/>
      <c r="AH37" s="156"/>
      <c r="AI37" s="129"/>
      <c r="AJ37" s="129"/>
      <c r="AK37" s="270" t="str">
        <f t="shared" si="9"/>
        <v>Elève-33</v>
      </c>
    </row>
    <row r="38" spans="1:37" s="169" customFormat="1" ht="15.75" customHeight="1">
      <c r="A38" s="133" t="s">
        <v>251</v>
      </c>
      <c r="B38" s="126"/>
      <c r="C38" s="126"/>
      <c r="D38" s="126"/>
      <c r="E38" s="126"/>
      <c r="F38" s="126"/>
      <c r="G38" s="126"/>
      <c r="H38" s="127"/>
      <c r="I38" s="127"/>
      <c r="J38" s="127"/>
      <c r="K38" s="114">
        <f t="shared" si="5"/>
        <v>0</v>
      </c>
      <c r="L38" s="128"/>
      <c r="M38" s="128"/>
      <c r="N38" s="128"/>
      <c r="O38" s="128"/>
      <c r="P38" s="115">
        <f t="shared" si="6"/>
        <v>0</v>
      </c>
      <c r="Q38" s="135" t="str">
        <f t="shared" si="7"/>
        <v>Elève-34</v>
      </c>
      <c r="R38" s="116" t="str">
        <f t="shared" si="8"/>
        <v/>
      </c>
      <c r="S38" s="128"/>
      <c r="T38" s="128"/>
      <c r="U38" s="139"/>
      <c r="V38" s="152"/>
      <c r="W38" s="279"/>
      <c r="X38" s="280"/>
      <c r="Y38" s="156"/>
      <c r="Z38" s="157"/>
      <c r="AA38" s="145"/>
      <c r="AB38" s="129"/>
      <c r="AC38" s="129"/>
      <c r="AD38" s="138"/>
      <c r="AE38" s="156"/>
      <c r="AF38" s="157"/>
      <c r="AG38" s="144"/>
      <c r="AH38" s="156"/>
      <c r="AI38" s="129"/>
      <c r="AJ38" s="129"/>
      <c r="AK38" s="270" t="str">
        <f t="shared" si="9"/>
        <v>Elève-34</v>
      </c>
    </row>
    <row r="39" spans="1:37" s="169" customFormat="1" ht="15.75" customHeight="1">
      <c r="A39" s="133" t="s">
        <v>252</v>
      </c>
      <c r="B39" s="126"/>
      <c r="C39" s="126"/>
      <c r="D39" s="126"/>
      <c r="E39" s="126"/>
      <c r="F39" s="126"/>
      <c r="G39" s="126"/>
      <c r="H39" s="127"/>
      <c r="I39" s="127"/>
      <c r="J39" s="127"/>
      <c r="K39" s="114">
        <f t="shared" si="5"/>
        <v>0</v>
      </c>
      <c r="L39" s="128"/>
      <c r="M39" s="128"/>
      <c r="N39" s="128"/>
      <c r="O39" s="128"/>
      <c r="P39" s="115">
        <f t="shared" si="6"/>
        <v>0</v>
      </c>
      <c r="Q39" s="135" t="str">
        <f t="shared" si="7"/>
        <v>Elève-35</v>
      </c>
      <c r="R39" s="116" t="str">
        <f t="shared" si="8"/>
        <v/>
      </c>
      <c r="S39" s="128"/>
      <c r="T39" s="128"/>
      <c r="U39" s="139"/>
      <c r="V39" s="152"/>
      <c r="W39" s="279"/>
      <c r="X39" s="280"/>
      <c r="Y39" s="156"/>
      <c r="Z39" s="157"/>
      <c r="AA39" s="145"/>
      <c r="AB39" s="129"/>
      <c r="AC39" s="129"/>
      <c r="AD39" s="138"/>
      <c r="AE39" s="156"/>
      <c r="AF39" s="157"/>
      <c r="AG39" s="144"/>
      <c r="AH39" s="156"/>
      <c r="AI39" s="129"/>
      <c r="AJ39" s="129"/>
      <c r="AK39" s="270" t="str">
        <f t="shared" si="9"/>
        <v>Elève-35</v>
      </c>
    </row>
    <row r="40" spans="1:37" s="169" customFormat="1" ht="15.75" customHeight="1">
      <c r="A40" s="133" t="s">
        <v>253</v>
      </c>
      <c r="B40" s="126"/>
      <c r="C40" s="126"/>
      <c r="D40" s="126"/>
      <c r="E40" s="126"/>
      <c r="F40" s="126"/>
      <c r="G40" s="126"/>
      <c r="H40" s="127"/>
      <c r="I40" s="127"/>
      <c r="J40" s="127"/>
      <c r="K40" s="114">
        <f t="shared" si="5"/>
        <v>0</v>
      </c>
      <c r="L40" s="128"/>
      <c r="M40" s="128"/>
      <c r="N40" s="128"/>
      <c r="O40" s="128"/>
      <c r="P40" s="115">
        <f t="shared" si="6"/>
        <v>0</v>
      </c>
      <c r="Q40" s="135" t="str">
        <f t="shared" si="7"/>
        <v>Elève-36</v>
      </c>
      <c r="R40" s="116" t="str">
        <f t="shared" si="8"/>
        <v/>
      </c>
      <c r="S40" s="128"/>
      <c r="T40" s="128"/>
      <c r="U40" s="139"/>
      <c r="V40" s="152"/>
      <c r="W40" s="279"/>
      <c r="X40" s="280"/>
      <c r="Y40" s="156"/>
      <c r="Z40" s="157"/>
      <c r="AA40" s="145"/>
      <c r="AB40" s="129"/>
      <c r="AC40" s="129"/>
      <c r="AD40" s="138"/>
      <c r="AE40" s="156"/>
      <c r="AF40" s="157"/>
      <c r="AG40" s="144"/>
      <c r="AH40" s="156"/>
      <c r="AI40" s="129"/>
      <c r="AJ40" s="129"/>
      <c r="AK40" s="270" t="str">
        <f t="shared" si="9"/>
        <v>Elève-36</v>
      </c>
    </row>
    <row r="41" spans="1:37" s="169" customFormat="1" ht="15.75" customHeight="1">
      <c r="A41" s="133" t="s">
        <v>254</v>
      </c>
      <c r="B41" s="126"/>
      <c r="C41" s="126"/>
      <c r="D41" s="126"/>
      <c r="E41" s="126"/>
      <c r="F41" s="126"/>
      <c r="G41" s="126"/>
      <c r="H41" s="127"/>
      <c r="I41" s="127"/>
      <c r="J41" s="127"/>
      <c r="K41" s="114">
        <f t="shared" si="5"/>
        <v>0</v>
      </c>
      <c r="L41" s="128"/>
      <c r="M41" s="128"/>
      <c r="N41" s="128"/>
      <c r="O41" s="128"/>
      <c r="P41" s="115">
        <f t="shared" si="6"/>
        <v>0</v>
      </c>
      <c r="Q41" s="135" t="str">
        <f t="shared" si="7"/>
        <v>Elève-37</v>
      </c>
      <c r="R41" s="116" t="str">
        <f t="shared" si="8"/>
        <v/>
      </c>
      <c r="S41" s="128"/>
      <c r="T41" s="128"/>
      <c r="U41" s="139"/>
      <c r="V41" s="152"/>
      <c r="W41" s="279"/>
      <c r="X41" s="280"/>
      <c r="Y41" s="156"/>
      <c r="Z41" s="157"/>
      <c r="AA41" s="145"/>
      <c r="AB41" s="129"/>
      <c r="AC41" s="129"/>
      <c r="AD41" s="138"/>
      <c r="AE41" s="156"/>
      <c r="AF41" s="157"/>
      <c r="AG41" s="144"/>
      <c r="AH41" s="156"/>
      <c r="AI41" s="129"/>
      <c r="AJ41" s="129"/>
      <c r="AK41" s="270" t="str">
        <f t="shared" si="9"/>
        <v>Elève-37</v>
      </c>
    </row>
    <row r="42" spans="1:37" s="169" customFormat="1" ht="15.75" customHeight="1">
      <c r="A42" s="133" t="s">
        <v>255</v>
      </c>
      <c r="B42" s="126"/>
      <c r="C42" s="126"/>
      <c r="D42" s="126"/>
      <c r="E42" s="126"/>
      <c r="F42" s="126"/>
      <c r="G42" s="126"/>
      <c r="H42" s="127"/>
      <c r="I42" s="127"/>
      <c r="J42" s="127"/>
      <c r="K42" s="114">
        <f t="shared" si="5"/>
        <v>0</v>
      </c>
      <c r="L42" s="128"/>
      <c r="M42" s="128"/>
      <c r="N42" s="128"/>
      <c r="O42" s="128"/>
      <c r="P42" s="115">
        <f t="shared" si="6"/>
        <v>0</v>
      </c>
      <c r="Q42" s="135" t="str">
        <f t="shared" si="7"/>
        <v>Elève-38</v>
      </c>
      <c r="R42" s="116" t="str">
        <f t="shared" si="8"/>
        <v/>
      </c>
      <c r="S42" s="128"/>
      <c r="T42" s="128"/>
      <c r="U42" s="139"/>
      <c r="V42" s="152"/>
      <c r="W42" s="279"/>
      <c r="X42" s="280"/>
      <c r="Y42" s="156"/>
      <c r="Z42" s="157"/>
      <c r="AA42" s="145"/>
      <c r="AB42" s="129"/>
      <c r="AC42" s="129"/>
      <c r="AD42" s="138"/>
      <c r="AE42" s="156"/>
      <c r="AF42" s="157"/>
      <c r="AG42" s="144"/>
      <c r="AH42" s="156"/>
      <c r="AI42" s="129"/>
      <c r="AJ42" s="129"/>
      <c r="AK42" s="270" t="str">
        <f t="shared" si="9"/>
        <v>Elève-38</v>
      </c>
    </row>
    <row r="43" spans="1:37" s="169" customFormat="1" ht="15.75" customHeight="1">
      <c r="A43" s="133" t="s">
        <v>256</v>
      </c>
      <c r="B43" s="126"/>
      <c r="C43" s="126"/>
      <c r="D43" s="126"/>
      <c r="E43" s="126"/>
      <c r="F43" s="126"/>
      <c r="G43" s="126"/>
      <c r="H43" s="127"/>
      <c r="I43" s="127"/>
      <c r="J43" s="127"/>
      <c r="K43" s="114">
        <f t="shared" si="5"/>
        <v>0</v>
      </c>
      <c r="L43" s="128"/>
      <c r="M43" s="128"/>
      <c r="N43" s="128"/>
      <c r="O43" s="128"/>
      <c r="P43" s="115">
        <f t="shared" si="6"/>
        <v>0</v>
      </c>
      <c r="Q43" s="135" t="str">
        <f t="shared" si="7"/>
        <v>Elève-39</v>
      </c>
      <c r="R43" s="116" t="str">
        <f t="shared" si="8"/>
        <v/>
      </c>
      <c r="S43" s="128"/>
      <c r="T43" s="128"/>
      <c r="U43" s="139"/>
      <c r="V43" s="152"/>
      <c r="W43" s="279"/>
      <c r="X43" s="280"/>
      <c r="Y43" s="156"/>
      <c r="Z43" s="157"/>
      <c r="AA43" s="145"/>
      <c r="AB43" s="129"/>
      <c r="AC43" s="129"/>
      <c r="AD43" s="138"/>
      <c r="AE43" s="156"/>
      <c r="AF43" s="157"/>
      <c r="AG43" s="144"/>
      <c r="AH43" s="156"/>
      <c r="AI43" s="129"/>
      <c r="AJ43" s="129"/>
      <c r="AK43" s="270" t="str">
        <f t="shared" si="9"/>
        <v>Elève-39</v>
      </c>
    </row>
    <row r="44" spans="1:37" s="169" customFormat="1" ht="15.75" customHeight="1">
      <c r="A44" s="133" t="s">
        <v>257</v>
      </c>
      <c r="B44" s="126"/>
      <c r="C44" s="126"/>
      <c r="D44" s="126"/>
      <c r="E44" s="126"/>
      <c r="F44" s="126"/>
      <c r="G44" s="126"/>
      <c r="H44" s="127"/>
      <c r="I44" s="127"/>
      <c r="J44" s="127"/>
      <c r="K44" s="114">
        <f t="shared" si="5"/>
        <v>0</v>
      </c>
      <c r="L44" s="128"/>
      <c r="M44" s="128"/>
      <c r="N44" s="128"/>
      <c r="O44" s="128"/>
      <c r="P44" s="115">
        <f t="shared" si="6"/>
        <v>0</v>
      </c>
      <c r="Q44" s="135" t="str">
        <f t="shared" si="7"/>
        <v>Elève-40</v>
      </c>
      <c r="R44" s="116" t="str">
        <f t="shared" si="8"/>
        <v/>
      </c>
      <c r="S44" s="128"/>
      <c r="T44" s="128"/>
      <c r="U44" s="139"/>
      <c r="V44" s="152"/>
      <c r="W44" s="279"/>
      <c r="X44" s="280"/>
      <c r="Y44" s="156"/>
      <c r="Z44" s="157"/>
      <c r="AA44" s="145"/>
      <c r="AB44" s="129"/>
      <c r="AC44" s="129"/>
      <c r="AD44" s="138"/>
      <c r="AE44" s="156"/>
      <c r="AF44" s="157"/>
      <c r="AG44" s="144"/>
      <c r="AH44" s="156"/>
      <c r="AI44" s="129"/>
      <c r="AJ44" s="129"/>
      <c r="AK44" s="270" t="str">
        <f t="shared" si="9"/>
        <v>Elève-40</v>
      </c>
    </row>
    <row r="45" spans="1:37" s="169" customFormat="1" ht="15.75" customHeight="1">
      <c r="A45" s="133" t="s">
        <v>258</v>
      </c>
      <c r="B45" s="126"/>
      <c r="C45" s="126"/>
      <c r="D45" s="126"/>
      <c r="E45" s="126"/>
      <c r="F45" s="126"/>
      <c r="G45" s="126"/>
      <c r="H45" s="127"/>
      <c r="I45" s="127"/>
      <c r="J45" s="127"/>
      <c r="K45" s="114">
        <f t="shared" si="5"/>
        <v>0</v>
      </c>
      <c r="L45" s="128"/>
      <c r="M45" s="128"/>
      <c r="N45" s="128"/>
      <c r="O45" s="128"/>
      <c r="P45" s="115">
        <f t="shared" si="6"/>
        <v>0</v>
      </c>
      <c r="Q45" s="135" t="str">
        <f t="shared" si="7"/>
        <v>Elève-41</v>
      </c>
      <c r="R45" s="116" t="str">
        <f t="shared" si="8"/>
        <v/>
      </c>
      <c r="S45" s="128"/>
      <c r="T45" s="128"/>
      <c r="U45" s="139"/>
      <c r="V45" s="152"/>
      <c r="W45" s="279"/>
      <c r="X45" s="280"/>
      <c r="Y45" s="156"/>
      <c r="Z45" s="157"/>
      <c r="AA45" s="145"/>
      <c r="AB45" s="129"/>
      <c r="AC45" s="129"/>
      <c r="AD45" s="138"/>
      <c r="AE45" s="156"/>
      <c r="AF45" s="157"/>
      <c r="AG45" s="144"/>
      <c r="AH45" s="156"/>
      <c r="AI45" s="129"/>
      <c r="AJ45" s="129"/>
      <c r="AK45" s="270" t="str">
        <f t="shared" si="9"/>
        <v>Elève-41</v>
      </c>
    </row>
    <row r="46" spans="1:37" s="169" customFormat="1" ht="15.75" customHeight="1">
      <c r="A46" s="133" t="s">
        <v>259</v>
      </c>
      <c r="B46" s="126"/>
      <c r="C46" s="126"/>
      <c r="D46" s="126"/>
      <c r="E46" s="126"/>
      <c r="F46" s="126"/>
      <c r="G46" s="126"/>
      <c r="H46" s="127"/>
      <c r="I46" s="127"/>
      <c r="J46" s="127"/>
      <c r="K46" s="114">
        <f t="shared" si="5"/>
        <v>0</v>
      </c>
      <c r="L46" s="128"/>
      <c r="M46" s="128"/>
      <c r="N46" s="128"/>
      <c r="O46" s="128"/>
      <c r="P46" s="115">
        <f t="shared" si="6"/>
        <v>0</v>
      </c>
      <c r="Q46" s="135" t="str">
        <f t="shared" si="7"/>
        <v>Elève-42</v>
      </c>
      <c r="R46" s="116" t="str">
        <f t="shared" si="8"/>
        <v/>
      </c>
      <c r="S46" s="128"/>
      <c r="T46" s="128"/>
      <c r="U46" s="139"/>
      <c r="V46" s="152"/>
      <c r="W46" s="279"/>
      <c r="X46" s="280"/>
      <c r="Y46" s="156"/>
      <c r="Z46" s="157"/>
      <c r="AA46" s="145"/>
      <c r="AB46" s="129"/>
      <c r="AC46" s="129"/>
      <c r="AD46" s="138"/>
      <c r="AE46" s="156"/>
      <c r="AF46" s="157"/>
      <c r="AG46" s="144"/>
      <c r="AH46" s="156"/>
      <c r="AI46" s="129"/>
      <c r="AJ46" s="129"/>
      <c r="AK46" s="270" t="str">
        <f t="shared" si="9"/>
        <v>Elève-42</v>
      </c>
    </row>
    <row r="47" spans="1:37" s="169" customFormat="1" ht="15.75" customHeight="1">
      <c r="A47" s="133" t="s">
        <v>260</v>
      </c>
      <c r="B47" s="126"/>
      <c r="C47" s="126"/>
      <c r="D47" s="126"/>
      <c r="E47" s="126"/>
      <c r="F47" s="126"/>
      <c r="G47" s="126"/>
      <c r="H47" s="127"/>
      <c r="I47" s="127"/>
      <c r="J47" s="127"/>
      <c r="K47" s="114">
        <f t="shared" si="5"/>
        <v>0</v>
      </c>
      <c r="L47" s="128"/>
      <c r="M47" s="128"/>
      <c r="N47" s="128"/>
      <c r="O47" s="128"/>
      <c r="P47" s="115">
        <f t="shared" si="6"/>
        <v>0</v>
      </c>
      <c r="Q47" s="135" t="str">
        <f t="shared" si="7"/>
        <v>Elève-43</v>
      </c>
      <c r="R47" s="116" t="str">
        <f t="shared" si="8"/>
        <v/>
      </c>
      <c r="S47" s="128"/>
      <c r="T47" s="128"/>
      <c r="U47" s="139"/>
      <c r="V47" s="152"/>
      <c r="W47" s="279"/>
      <c r="X47" s="280"/>
      <c r="Y47" s="156"/>
      <c r="Z47" s="157"/>
      <c r="AA47" s="145"/>
      <c r="AB47" s="129"/>
      <c r="AC47" s="129"/>
      <c r="AD47" s="138"/>
      <c r="AE47" s="156"/>
      <c r="AF47" s="157"/>
      <c r="AG47" s="144"/>
      <c r="AH47" s="156"/>
      <c r="AI47" s="129"/>
      <c r="AJ47" s="129"/>
      <c r="AK47" s="270" t="str">
        <f t="shared" si="9"/>
        <v>Elève-43</v>
      </c>
    </row>
    <row r="48" spans="1:37" s="169" customFormat="1" ht="15.75" customHeight="1">
      <c r="A48" s="133" t="s">
        <v>261</v>
      </c>
      <c r="B48" s="126"/>
      <c r="C48" s="126"/>
      <c r="D48" s="126"/>
      <c r="E48" s="126"/>
      <c r="F48" s="126"/>
      <c r="G48" s="126"/>
      <c r="H48" s="127"/>
      <c r="I48" s="127"/>
      <c r="J48" s="127"/>
      <c r="K48" s="114">
        <f t="shared" si="5"/>
        <v>0</v>
      </c>
      <c r="L48" s="128"/>
      <c r="M48" s="128"/>
      <c r="N48" s="128"/>
      <c r="O48" s="128"/>
      <c r="P48" s="115">
        <f t="shared" si="6"/>
        <v>0</v>
      </c>
      <c r="Q48" s="135" t="str">
        <f t="shared" si="7"/>
        <v>Elève-44</v>
      </c>
      <c r="R48" s="116" t="str">
        <f t="shared" si="8"/>
        <v/>
      </c>
      <c r="S48" s="128"/>
      <c r="T48" s="128"/>
      <c r="U48" s="139"/>
      <c r="V48" s="152"/>
      <c r="W48" s="279"/>
      <c r="X48" s="280"/>
      <c r="Y48" s="156"/>
      <c r="Z48" s="157"/>
      <c r="AA48" s="145"/>
      <c r="AB48" s="129"/>
      <c r="AC48" s="129"/>
      <c r="AD48" s="138"/>
      <c r="AE48" s="156"/>
      <c r="AF48" s="157"/>
      <c r="AG48" s="144"/>
      <c r="AH48" s="156"/>
      <c r="AI48" s="129"/>
      <c r="AJ48" s="129"/>
      <c r="AK48" s="270" t="str">
        <f t="shared" si="9"/>
        <v>Elève-44</v>
      </c>
    </row>
    <row r="49" spans="1:37" s="169" customFormat="1" ht="15.75" customHeight="1">
      <c r="A49" s="133" t="s">
        <v>262</v>
      </c>
      <c r="B49" s="126"/>
      <c r="C49" s="126"/>
      <c r="D49" s="126"/>
      <c r="E49" s="126"/>
      <c r="F49" s="126"/>
      <c r="G49" s="126"/>
      <c r="H49" s="127"/>
      <c r="I49" s="127"/>
      <c r="J49" s="127"/>
      <c r="K49" s="114">
        <f t="shared" si="5"/>
        <v>0</v>
      </c>
      <c r="L49" s="128"/>
      <c r="M49" s="128"/>
      <c r="N49" s="128"/>
      <c r="O49" s="128"/>
      <c r="P49" s="115">
        <f t="shared" si="6"/>
        <v>0</v>
      </c>
      <c r="Q49" s="135" t="str">
        <f t="shared" si="7"/>
        <v>Elève-45</v>
      </c>
      <c r="R49" s="116" t="str">
        <f t="shared" si="8"/>
        <v/>
      </c>
      <c r="S49" s="128"/>
      <c r="T49" s="128"/>
      <c r="U49" s="139"/>
      <c r="V49" s="152"/>
      <c r="W49" s="279"/>
      <c r="X49" s="280"/>
      <c r="Y49" s="156"/>
      <c r="Z49" s="157"/>
      <c r="AA49" s="145"/>
      <c r="AB49" s="129"/>
      <c r="AC49" s="129"/>
      <c r="AD49" s="138"/>
      <c r="AE49" s="156"/>
      <c r="AF49" s="157"/>
      <c r="AG49" s="144"/>
      <c r="AH49" s="156"/>
      <c r="AI49" s="129"/>
      <c r="AJ49" s="129"/>
      <c r="AK49" s="270" t="str">
        <f t="shared" si="9"/>
        <v>Elève-45</v>
      </c>
    </row>
    <row r="50" spans="1:37" s="169" customFormat="1" ht="15.75" customHeight="1">
      <c r="A50" s="181"/>
      <c r="B50" s="186"/>
      <c r="C50" s="186"/>
      <c r="D50" s="186"/>
      <c r="E50" s="186"/>
      <c r="F50" s="186"/>
      <c r="G50" s="186"/>
      <c r="H50" s="181"/>
      <c r="I50" s="181"/>
      <c r="J50" s="181"/>
      <c r="K50" s="187"/>
      <c r="L50" s="180"/>
      <c r="M50" s="180"/>
      <c r="N50" s="180"/>
      <c r="O50" s="180"/>
      <c r="P50" s="181"/>
      <c r="Q50" s="171"/>
      <c r="R50" s="171"/>
      <c r="S50" s="181"/>
      <c r="T50" s="181"/>
      <c r="U50" s="181"/>
      <c r="V50" s="181"/>
      <c r="W50" s="181"/>
      <c r="X50" s="181"/>
    </row>
    <row r="51" spans="1:37" s="169" customFormat="1" ht="15.75" customHeight="1">
      <c r="A51" s="181"/>
      <c r="B51" s="186"/>
      <c r="C51" s="186"/>
      <c r="D51" s="186"/>
      <c r="E51" s="186"/>
      <c r="F51" s="186"/>
      <c r="G51" s="186"/>
      <c r="H51" s="181"/>
      <c r="I51" s="181"/>
      <c r="J51" s="181"/>
      <c r="K51" s="187"/>
      <c r="L51" s="180"/>
      <c r="M51" s="180"/>
      <c r="N51" s="180"/>
      <c r="O51" s="180"/>
      <c r="P51" s="181"/>
      <c r="Q51" s="171"/>
      <c r="R51" s="171"/>
      <c r="S51" s="181"/>
      <c r="T51" s="181"/>
      <c r="U51" s="181"/>
      <c r="V51" s="181"/>
      <c r="W51" s="181"/>
      <c r="X51" s="181"/>
    </row>
    <row r="52" spans="1:37" s="169" customFormat="1" ht="15.75" customHeight="1">
      <c r="A52" s="181"/>
      <c r="B52" s="186"/>
      <c r="C52" s="186"/>
      <c r="D52" s="186"/>
      <c r="E52" s="186"/>
      <c r="F52" s="186"/>
      <c r="G52" s="186"/>
      <c r="H52" s="181"/>
      <c r="I52" s="181"/>
      <c r="J52" s="181"/>
      <c r="K52" s="187"/>
      <c r="L52" s="180"/>
      <c r="M52" s="180"/>
      <c r="N52" s="180"/>
      <c r="O52" s="180"/>
      <c r="P52" s="181"/>
      <c r="Q52" s="171"/>
      <c r="R52" s="171"/>
      <c r="S52" s="181"/>
      <c r="T52" s="181"/>
      <c r="U52" s="181"/>
      <c r="V52" s="181"/>
      <c r="W52" s="181"/>
      <c r="X52" s="181"/>
    </row>
    <row r="53" spans="1:37" s="169" customFormat="1" ht="15.75" customHeight="1">
      <c r="A53" s="181"/>
      <c r="B53" s="186"/>
      <c r="C53" s="186"/>
      <c r="D53" s="186"/>
      <c r="E53" s="186"/>
      <c r="F53" s="186"/>
      <c r="G53" s="186"/>
      <c r="H53" s="181"/>
      <c r="I53" s="181"/>
      <c r="J53" s="181"/>
      <c r="K53" s="187"/>
      <c r="L53" s="180"/>
      <c r="M53" s="180"/>
      <c r="N53" s="180"/>
      <c r="O53" s="180"/>
      <c r="P53" s="181"/>
      <c r="Q53" s="171"/>
      <c r="R53" s="171"/>
      <c r="S53" s="181"/>
      <c r="T53" s="181"/>
      <c r="U53" s="181"/>
      <c r="V53" s="181"/>
      <c r="W53" s="181"/>
      <c r="X53" s="181"/>
    </row>
    <row r="54" spans="1:37" s="169" customFormat="1" ht="15.75" customHeight="1">
      <c r="A54" s="181"/>
      <c r="B54" s="186"/>
      <c r="C54" s="186"/>
      <c r="D54" s="186"/>
      <c r="E54" s="186"/>
      <c r="F54" s="186"/>
      <c r="G54" s="186"/>
      <c r="H54" s="181"/>
      <c r="I54" s="181"/>
      <c r="J54" s="181"/>
      <c r="K54" s="187"/>
      <c r="L54" s="180"/>
      <c r="M54" s="180"/>
      <c r="N54" s="180"/>
      <c r="O54" s="180"/>
      <c r="P54" s="181"/>
      <c r="Q54" s="171"/>
      <c r="R54" s="171"/>
      <c r="S54" s="181"/>
      <c r="T54" s="181"/>
      <c r="U54" s="181"/>
      <c r="V54" s="181"/>
      <c r="W54" s="181"/>
      <c r="X54" s="181"/>
    </row>
    <row r="55" spans="1:37" s="169" customFormat="1" ht="15.75" customHeight="1">
      <c r="A55" s="181"/>
      <c r="B55" s="186"/>
      <c r="C55" s="186"/>
      <c r="D55" s="186"/>
      <c r="E55" s="186"/>
      <c r="F55" s="186"/>
      <c r="G55" s="186"/>
      <c r="H55" s="181"/>
      <c r="I55" s="181"/>
      <c r="J55" s="181"/>
      <c r="K55" s="187"/>
      <c r="L55" s="180"/>
      <c r="M55" s="180"/>
      <c r="N55" s="180"/>
      <c r="O55" s="180"/>
      <c r="P55" s="181"/>
      <c r="Q55" s="171"/>
      <c r="R55" s="171"/>
      <c r="S55" s="181"/>
      <c r="T55" s="181"/>
      <c r="U55" s="181"/>
      <c r="V55" s="181"/>
      <c r="W55" s="181"/>
      <c r="X55" s="181"/>
    </row>
    <row r="56" spans="1:37" s="169" customFormat="1" ht="15.75" customHeight="1">
      <c r="A56" s="181"/>
      <c r="B56" s="186"/>
      <c r="C56" s="186"/>
      <c r="D56" s="186"/>
      <c r="E56" s="186"/>
      <c r="F56" s="186"/>
      <c r="G56" s="186"/>
      <c r="H56" s="181"/>
      <c r="I56" s="181"/>
      <c r="J56" s="181"/>
      <c r="K56" s="187"/>
      <c r="L56" s="180"/>
      <c r="M56" s="180"/>
      <c r="N56" s="180"/>
      <c r="O56" s="180"/>
      <c r="P56" s="181"/>
      <c r="Q56" s="171"/>
      <c r="R56" s="171"/>
      <c r="S56" s="181"/>
      <c r="T56" s="181"/>
      <c r="U56" s="181"/>
      <c r="V56" s="181"/>
      <c r="W56" s="181"/>
      <c r="X56" s="181"/>
    </row>
    <row r="57" spans="1:37" s="169" customFormat="1" ht="15.75" customHeight="1">
      <c r="A57" s="181"/>
      <c r="B57" s="186"/>
      <c r="C57" s="186"/>
      <c r="D57" s="186"/>
      <c r="E57" s="186"/>
      <c r="F57" s="186"/>
      <c r="G57" s="186"/>
      <c r="H57" s="181"/>
      <c r="I57" s="181"/>
      <c r="J57" s="181"/>
      <c r="K57" s="187"/>
      <c r="L57" s="180"/>
      <c r="M57" s="180"/>
      <c r="N57" s="180"/>
      <c r="O57" s="180"/>
      <c r="P57" s="181"/>
      <c r="Q57" s="171"/>
      <c r="R57" s="171"/>
      <c r="S57" s="181"/>
      <c r="T57" s="181"/>
      <c r="U57" s="181"/>
      <c r="V57" s="181"/>
      <c r="W57" s="181"/>
      <c r="X57" s="181"/>
    </row>
    <row r="58" spans="1:37" s="169" customFormat="1" ht="15.75" customHeight="1">
      <c r="A58" s="181"/>
      <c r="B58" s="186"/>
      <c r="C58" s="186"/>
      <c r="D58" s="186"/>
      <c r="E58" s="186"/>
      <c r="F58" s="186"/>
      <c r="G58" s="186"/>
      <c r="H58" s="181"/>
      <c r="I58" s="181"/>
      <c r="J58" s="181"/>
      <c r="K58" s="187"/>
      <c r="L58" s="180"/>
      <c r="M58" s="180"/>
      <c r="N58" s="180"/>
      <c r="O58" s="180"/>
      <c r="P58" s="181"/>
      <c r="Q58" s="171"/>
      <c r="R58" s="171"/>
      <c r="S58" s="181"/>
      <c r="T58" s="181"/>
      <c r="U58" s="181"/>
      <c r="V58" s="181"/>
      <c r="W58" s="181"/>
      <c r="X58" s="181"/>
    </row>
    <row r="59" spans="1:37" s="169" customFormat="1" ht="15.75" customHeight="1">
      <c r="A59" s="181"/>
      <c r="B59" s="186"/>
      <c r="C59" s="186"/>
      <c r="D59" s="186"/>
      <c r="E59" s="186"/>
      <c r="F59" s="186"/>
      <c r="G59" s="186"/>
      <c r="H59" s="181"/>
      <c r="I59" s="181"/>
      <c r="J59" s="181"/>
      <c r="K59" s="187"/>
      <c r="L59" s="180"/>
      <c r="M59" s="180"/>
      <c r="N59" s="180"/>
      <c r="O59" s="180"/>
      <c r="P59" s="181"/>
      <c r="Q59" s="171"/>
      <c r="R59" s="171"/>
      <c r="S59" s="181"/>
      <c r="T59" s="181"/>
      <c r="U59" s="181"/>
      <c r="V59" s="181"/>
      <c r="W59" s="181"/>
      <c r="X59" s="181"/>
    </row>
    <row r="60" spans="1:37" s="169" customFormat="1" ht="15.75" customHeight="1">
      <c r="A60" s="181"/>
      <c r="B60" s="186"/>
      <c r="C60" s="186"/>
      <c r="D60" s="186"/>
      <c r="E60" s="186"/>
      <c r="F60" s="186"/>
      <c r="G60" s="186"/>
      <c r="H60" s="181"/>
      <c r="I60" s="181"/>
      <c r="J60" s="181"/>
      <c r="K60" s="187"/>
      <c r="L60" s="180"/>
      <c r="M60" s="180"/>
      <c r="N60" s="180"/>
      <c r="O60" s="180"/>
      <c r="P60" s="181"/>
      <c r="Q60" s="171"/>
      <c r="R60" s="171"/>
      <c r="S60" s="181"/>
      <c r="T60" s="181"/>
      <c r="U60" s="181"/>
      <c r="V60" s="181"/>
      <c r="W60" s="181"/>
      <c r="X60" s="181"/>
    </row>
    <row r="61" spans="1:37" s="169" customFormat="1" ht="15.75" customHeight="1">
      <c r="A61" s="181"/>
      <c r="B61" s="186"/>
      <c r="C61" s="186"/>
      <c r="D61" s="186"/>
      <c r="E61" s="186"/>
      <c r="F61" s="186"/>
      <c r="G61" s="186"/>
      <c r="H61" s="181"/>
      <c r="I61" s="181"/>
      <c r="J61" s="181"/>
      <c r="K61" s="187"/>
      <c r="L61" s="180"/>
      <c r="M61" s="180"/>
      <c r="N61" s="180"/>
      <c r="O61" s="180"/>
      <c r="P61" s="181"/>
      <c r="Q61" s="171"/>
      <c r="R61" s="171"/>
      <c r="S61" s="181"/>
      <c r="T61" s="181"/>
      <c r="U61" s="181"/>
      <c r="V61" s="181"/>
      <c r="W61" s="181"/>
      <c r="X61" s="181"/>
    </row>
    <row r="62" spans="1:37" s="169" customFormat="1" ht="15.75" customHeight="1">
      <c r="A62" s="181"/>
      <c r="B62" s="186"/>
      <c r="C62" s="186"/>
      <c r="D62" s="186"/>
      <c r="E62" s="186"/>
      <c r="F62" s="186"/>
      <c r="G62" s="186"/>
      <c r="H62" s="181"/>
      <c r="I62" s="181"/>
      <c r="J62" s="181"/>
      <c r="K62" s="187"/>
      <c r="L62" s="180"/>
      <c r="M62" s="180"/>
      <c r="N62" s="180"/>
      <c r="O62" s="180"/>
      <c r="P62" s="181"/>
      <c r="Q62" s="171"/>
      <c r="R62" s="171"/>
      <c r="S62" s="181"/>
      <c r="T62" s="181"/>
      <c r="U62" s="181"/>
      <c r="V62" s="181"/>
      <c r="W62" s="181"/>
      <c r="X62" s="181"/>
    </row>
    <row r="63" spans="1:37" s="169" customFormat="1" ht="15.75" customHeight="1">
      <c r="A63" s="181"/>
      <c r="B63" s="186"/>
      <c r="C63" s="186"/>
      <c r="D63" s="186"/>
      <c r="E63" s="186"/>
      <c r="F63" s="186"/>
      <c r="G63" s="186"/>
      <c r="H63" s="181"/>
      <c r="I63" s="181"/>
      <c r="J63" s="181"/>
      <c r="K63" s="187"/>
      <c r="L63" s="180"/>
      <c r="M63" s="180"/>
      <c r="N63" s="180"/>
      <c r="O63" s="180"/>
      <c r="P63" s="181"/>
      <c r="Q63" s="171"/>
      <c r="R63" s="171"/>
      <c r="S63" s="181"/>
      <c r="T63" s="181"/>
      <c r="U63" s="181"/>
      <c r="V63" s="181"/>
      <c r="W63" s="181"/>
      <c r="X63" s="181"/>
    </row>
    <row r="64" spans="1:37" s="169" customFormat="1" ht="15.75" customHeight="1">
      <c r="A64" s="181"/>
      <c r="B64" s="186"/>
      <c r="C64" s="186"/>
      <c r="D64" s="186"/>
      <c r="E64" s="186"/>
      <c r="F64" s="186"/>
      <c r="G64" s="186"/>
      <c r="H64" s="181"/>
      <c r="I64" s="181"/>
      <c r="J64" s="181"/>
      <c r="K64" s="187"/>
      <c r="L64" s="180"/>
      <c r="M64" s="180"/>
      <c r="N64" s="180"/>
      <c r="O64" s="180"/>
      <c r="P64" s="181"/>
      <c r="Q64" s="171"/>
      <c r="R64" s="171"/>
      <c r="S64" s="181"/>
      <c r="T64" s="181"/>
      <c r="U64" s="181"/>
      <c r="V64" s="181"/>
      <c r="W64" s="181"/>
      <c r="X64" s="181"/>
    </row>
    <row r="65" spans="1:24" s="169" customFormat="1" ht="15.75" customHeight="1">
      <c r="A65" s="181"/>
      <c r="B65" s="186"/>
      <c r="C65" s="186"/>
      <c r="D65" s="186"/>
      <c r="E65" s="186"/>
      <c r="F65" s="186"/>
      <c r="G65" s="186"/>
      <c r="H65" s="181"/>
      <c r="I65" s="181"/>
      <c r="J65" s="181"/>
      <c r="K65" s="187"/>
      <c r="L65" s="180"/>
      <c r="M65" s="180"/>
      <c r="N65" s="180"/>
      <c r="O65" s="180"/>
      <c r="P65" s="181"/>
      <c r="Q65" s="171"/>
      <c r="R65" s="171"/>
      <c r="S65" s="181"/>
      <c r="T65" s="181"/>
      <c r="U65" s="181"/>
      <c r="V65" s="181"/>
      <c r="W65" s="181"/>
      <c r="X65" s="181"/>
    </row>
    <row r="66" spans="1:24" s="169" customFormat="1" ht="15.75" customHeight="1">
      <c r="A66" s="181"/>
      <c r="B66" s="186"/>
      <c r="C66" s="186"/>
      <c r="D66" s="186"/>
      <c r="E66" s="186"/>
      <c r="F66" s="186"/>
      <c r="G66" s="186"/>
      <c r="H66" s="181"/>
      <c r="I66" s="181"/>
      <c r="J66" s="181"/>
      <c r="K66" s="187"/>
      <c r="L66" s="180"/>
      <c r="M66" s="180"/>
      <c r="N66" s="180"/>
      <c r="O66" s="180"/>
      <c r="P66" s="181"/>
      <c r="Q66" s="171"/>
      <c r="R66" s="171"/>
      <c r="S66" s="181"/>
      <c r="T66" s="181"/>
      <c r="U66" s="181"/>
      <c r="V66" s="181"/>
      <c r="W66" s="181"/>
      <c r="X66" s="181"/>
    </row>
    <row r="67" spans="1:24" s="169" customFormat="1" ht="15.75" customHeight="1">
      <c r="A67" s="181"/>
      <c r="B67" s="186"/>
      <c r="C67" s="186"/>
      <c r="D67" s="186"/>
      <c r="E67" s="186"/>
      <c r="F67" s="186"/>
      <c r="G67" s="186"/>
      <c r="H67" s="181"/>
      <c r="I67" s="181"/>
      <c r="J67" s="181"/>
      <c r="K67" s="187"/>
      <c r="L67" s="180"/>
      <c r="M67" s="180"/>
      <c r="N67" s="180"/>
      <c r="O67" s="180"/>
      <c r="P67" s="181"/>
      <c r="Q67" s="171"/>
      <c r="R67" s="171"/>
      <c r="S67" s="181"/>
      <c r="T67" s="181"/>
      <c r="U67" s="181"/>
      <c r="V67" s="181"/>
      <c r="W67" s="181"/>
      <c r="X67" s="181"/>
    </row>
    <row r="68" spans="1:24" s="169" customFormat="1" ht="15.75" customHeight="1">
      <c r="A68" s="181"/>
      <c r="B68" s="186"/>
      <c r="C68" s="186"/>
      <c r="D68" s="186"/>
      <c r="E68" s="186"/>
      <c r="F68" s="186"/>
      <c r="G68" s="186"/>
      <c r="H68" s="181"/>
      <c r="I68" s="181"/>
      <c r="J68" s="181"/>
      <c r="K68" s="187"/>
      <c r="L68" s="180"/>
      <c r="M68" s="180"/>
      <c r="N68" s="180"/>
      <c r="O68" s="180"/>
      <c r="P68" s="181"/>
      <c r="Q68" s="171"/>
      <c r="R68" s="171"/>
      <c r="S68" s="181"/>
      <c r="T68" s="181"/>
      <c r="U68" s="181"/>
      <c r="V68" s="181"/>
      <c r="W68" s="181"/>
      <c r="X68" s="181"/>
    </row>
    <row r="69" spans="1:24" s="169" customFormat="1" ht="15.75" customHeight="1">
      <c r="A69" s="181"/>
      <c r="B69" s="186"/>
      <c r="C69" s="186"/>
      <c r="D69" s="186"/>
      <c r="E69" s="186"/>
      <c r="F69" s="186"/>
      <c r="G69" s="186"/>
      <c r="H69" s="181"/>
      <c r="I69" s="181"/>
      <c r="J69" s="181"/>
      <c r="K69" s="187"/>
      <c r="L69" s="180"/>
      <c r="M69" s="180"/>
      <c r="N69" s="180"/>
      <c r="O69" s="180"/>
      <c r="P69" s="181"/>
      <c r="Q69" s="171"/>
      <c r="R69" s="171"/>
      <c r="S69" s="181"/>
      <c r="T69" s="181"/>
      <c r="U69" s="181"/>
      <c r="V69" s="181"/>
      <c r="W69" s="181"/>
      <c r="X69" s="181"/>
    </row>
    <row r="70" spans="1:24" s="169" customFormat="1" ht="15.75" customHeight="1">
      <c r="A70" s="181"/>
      <c r="B70" s="186"/>
      <c r="C70" s="186"/>
      <c r="D70" s="186"/>
      <c r="E70" s="186"/>
      <c r="F70" s="186"/>
      <c r="G70" s="186"/>
      <c r="H70" s="181"/>
      <c r="I70" s="181"/>
      <c r="J70" s="181"/>
      <c r="K70" s="187"/>
      <c r="L70" s="180"/>
      <c r="M70" s="180"/>
      <c r="N70" s="180"/>
      <c r="O70" s="180"/>
      <c r="P70" s="181"/>
      <c r="Q70" s="171"/>
      <c r="R70" s="171"/>
      <c r="S70" s="181"/>
      <c r="T70" s="181"/>
      <c r="U70" s="181"/>
      <c r="V70" s="181"/>
      <c r="W70" s="181"/>
      <c r="X70" s="181"/>
    </row>
    <row r="71" spans="1:24" s="169" customFormat="1" ht="15.75" customHeight="1">
      <c r="A71" s="181"/>
      <c r="B71" s="186"/>
      <c r="C71" s="186"/>
      <c r="D71" s="186"/>
      <c r="E71" s="186"/>
      <c r="F71" s="186"/>
      <c r="G71" s="186"/>
      <c r="H71" s="181"/>
      <c r="I71" s="181"/>
      <c r="J71" s="181"/>
      <c r="K71" s="187"/>
      <c r="L71" s="180"/>
      <c r="M71" s="180"/>
      <c r="N71" s="180"/>
      <c r="O71" s="180"/>
      <c r="P71" s="181"/>
      <c r="Q71" s="171"/>
      <c r="R71" s="171"/>
      <c r="S71" s="181"/>
      <c r="T71" s="181"/>
      <c r="U71" s="181"/>
      <c r="V71" s="181"/>
      <c r="W71" s="181"/>
      <c r="X71" s="181"/>
    </row>
    <row r="72" spans="1:24" s="169" customFormat="1" ht="15.75" customHeight="1">
      <c r="A72" s="181"/>
      <c r="B72" s="186"/>
      <c r="C72" s="186"/>
      <c r="D72" s="186"/>
      <c r="E72" s="186"/>
      <c r="F72" s="186"/>
      <c r="G72" s="186"/>
      <c r="H72" s="181"/>
      <c r="I72" s="181"/>
      <c r="J72" s="181"/>
      <c r="K72" s="187"/>
      <c r="L72" s="180"/>
      <c r="M72" s="180"/>
      <c r="N72" s="180"/>
      <c r="O72" s="180"/>
      <c r="P72" s="181"/>
      <c r="Q72" s="171"/>
      <c r="R72" s="171"/>
      <c r="S72" s="181"/>
      <c r="T72" s="181"/>
      <c r="U72" s="181"/>
      <c r="V72" s="181"/>
      <c r="W72" s="181"/>
      <c r="X72" s="181"/>
    </row>
    <row r="73" spans="1:24" s="169" customFormat="1" ht="15.75" customHeight="1">
      <c r="A73" s="181"/>
      <c r="B73" s="186"/>
      <c r="C73" s="186"/>
      <c r="D73" s="186"/>
      <c r="E73" s="186"/>
      <c r="F73" s="186"/>
      <c r="G73" s="186"/>
      <c r="H73" s="181"/>
      <c r="I73" s="181"/>
      <c r="J73" s="181"/>
      <c r="K73" s="187"/>
      <c r="L73" s="180"/>
      <c r="M73" s="180"/>
      <c r="N73" s="180"/>
      <c r="O73" s="180"/>
      <c r="P73" s="181"/>
      <c r="Q73" s="171"/>
      <c r="R73" s="171"/>
      <c r="S73" s="181"/>
      <c r="T73" s="181"/>
      <c r="U73" s="181"/>
      <c r="V73" s="181"/>
      <c r="W73" s="181"/>
      <c r="X73" s="181"/>
    </row>
    <row r="74" spans="1:24" s="169" customFormat="1" ht="15.75" customHeight="1">
      <c r="A74" s="181"/>
      <c r="B74" s="186"/>
      <c r="C74" s="186"/>
      <c r="D74" s="186"/>
      <c r="E74" s="186"/>
      <c r="F74" s="186"/>
      <c r="G74" s="186"/>
      <c r="H74" s="181"/>
      <c r="I74" s="181"/>
      <c r="J74" s="181"/>
      <c r="K74" s="187"/>
      <c r="L74" s="180"/>
      <c r="M74" s="180"/>
      <c r="N74" s="180"/>
      <c r="O74" s="180"/>
      <c r="P74" s="181"/>
      <c r="Q74" s="171"/>
      <c r="R74" s="171"/>
      <c r="S74" s="181"/>
      <c r="T74" s="181"/>
      <c r="U74" s="181"/>
      <c r="V74" s="181"/>
      <c r="W74" s="181"/>
      <c r="X74" s="181"/>
    </row>
    <row r="75" spans="1:24" s="169" customFormat="1" ht="15.75" customHeight="1">
      <c r="A75" s="181"/>
      <c r="B75" s="186"/>
      <c r="C75" s="186"/>
      <c r="D75" s="186"/>
      <c r="E75" s="186"/>
      <c r="F75" s="186"/>
      <c r="G75" s="186"/>
      <c r="H75" s="181"/>
      <c r="I75" s="181"/>
      <c r="J75" s="181"/>
      <c r="K75" s="187"/>
      <c r="L75" s="180"/>
      <c r="M75" s="180"/>
      <c r="N75" s="180"/>
      <c r="O75" s="180"/>
      <c r="P75" s="181"/>
      <c r="Q75" s="171"/>
      <c r="R75" s="171"/>
      <c r="S75" s="181"/>
      <c r="T75" s="181"/>
      <c r="U75" s="181"/>
      <c r="V75" s="181"/>
      <c r="W75" s="181"/>
      <c r="X75" s="181"/>
    </row>
    <row r="76" spans="1:24" s="169" customFormat="1" ht="15.75" customHeight="1">
      <c r="A76" s="181"/>
      <c r="B76" s="186"/>
      <c r="C76" s="186"/>
      <c r="D76" s="186"/>
      <c r="E76" s="186"/>
      <c r="F76" s="186"/>
      <c r="G76" s="186"/>
      <c r="H76" s="181"/>
      <c r="I76" s="181"/>
      <c r="J76" s="181"/>
      <c r="K76" s="187"/>
      <c r="L76" s="180"/>
      <c r="M76" s="180"/>
      <c r="N76" s="180"/>
      <c r="O76" s="180"/>
      <c r="P76" s="181"/>
      <c r="Q76" s="171"/>
      <c r="R76" s="171"/>
      <c r="S76" s="181"/>
      <c r="T76" s="181"/>
      <c r="U76" s="181"/>
      <c r="V76" s="181"/>
      <c r="W76" s="181"/>
      <c r="X76" s="181"/>
    </row>
    <row r="77" spans="1:24" s="169" customFormat="1" ht="15.75" customHeight="1">
      <c r="A77" s="181"/>
      <c r="B77" s="186"/>
      <c r="C77" s="186"/>
      <c r="D77" s="186"/>
      <c r="E77" s="186"/>
      <c r="F77" s="186"/>
      <c r="G77" s="186"/>
      <c r="H77" s="181"/>
      <c r="I77" s="181"/>
      <c r="J77" s="181"/>
      <c r="K77" s="187"/>
      <c r="L77" s="180"/>
      <c r="M77" s="180"/>
      <c r="N77" s="180"/>
      <c r="O77" s="180"/>
      <c r="P77" s="181"/>
      <c r="Q77" s="171"/>
      <c r="R77" s="171"/>
      <c r="S77" s="181"/>
      <c r="T77" s="181"/>
      <c r="U77" s="181"/>
      <c r="V77" s="181"/>
      <c r="W77" s="181"/>
      <c r="X77" s="181"/>
    </row>
    <row r="78" spans="1:24" s="169" customFormat="1" ht="15.75" customHeight="1">
      <c r="A78" s="181"/>
      <c r="B78" s="186"/>
      <c r="C78" s="186"/>
      <c r="D78" s="186"/>
      <c r="E78" s="186"/>
      <c r="F78" s="186"/>
      <c r="G78" s="186"/>
      <c r="H78" s="181"/>
      <c r="I78" s="181"/>
      <c r="J78" s="181"/>
      <c r="K78" s="187"/>
      <c r="L78" s="180"/>
      <c r="M78" s="180"/>
      <c r="N78" s="180"/>
      <c r="O78" s="180"/>
      <c r="P78" s="181"/>
      <c r="Q78" s="171"/>
      <c r="R78" s="171"/>
      <c r="S78" s="181"/>
      <c r="T78" s="181"/>
      <c r="U78" s="181"/>
      <c r="V78" s="181"/>
      <c r="W78" s="181"/>
      <c r="X78" s="181"/>
    </row>
    <row r="79" spans="1:24" s="169" customFormat="1" ht="15.75" customHeight="1">
      <c r="A79" s="181"/>
      <c r="B79" s="186"/>
      <c r="C79" s="186"/>
      <c r="D79" s="186"/>
      <c r="E79" s="186"/>
      <c r="F79" s="186"/>
      <c r="G79" s="186"/>
      <c r="H79" s="181"/>
      <c r="I79" s="181"/>
      <c r="J79" s="181"/>
      <c r="K79" s="187"/>
      <c r="L79" s="180"/>
      <c r="M79" s="180"/>
      <c r="N79" s="180"/>
      <c r="O79" s="180"/>
      <c r="P79" s="181"/>
      <c r="Q79" s="171"/>
      <c r="R79" s="171"/>
      <c r="S79" s="181"/>
      <c r="T79" s="181"/>
      <c r="U79" s="181"/>
      <c r="V79" s="181"/>
      <c r="W79" s="181"/>
      <c r="X79" s="181"/>
    </row>
    <row r="80" spans="1:24" s="169" customFormat="1" ht="15.75" customHeight="1">
      <c r="A80" s="181"/>
      <c r="B80" s="186"/>
      <c r="C80" s="186"/>
      <c r="D80" s="186"/>
      <c r="E80" s="186"/>
      <c r="F80" s="186"/>
      <c r="G80" s="186"/>
      <c r="H80" s="181"/>
      <c r="I80" s="181"/>
      <c r="J80" s="181"/>
      <c r="K80" s="187"/>
      <c r="L80" s="180"/>
      <c r="M80" s="180"/>
      <c r="N80" s="180"/>
      <c r="O80" s="180"/>
      <c r="P80" s="181"/>
      <c r="Q80" s="171"/>
      <c r="R80" s="171"/>
      <c r="S80" s="181"/>
      <c r="T80" s="181"/>
      <c r="U80" s="181"/>
      <c r="V80" s="181"/>
      <c r="W80" s="181"/>
      <c r="X80" s="181"/>
    </row>
    <row r="81" spans="1:24" s="169" customFormat="1" ht="15.75" customHeight="1">
      <c r="A81" s="181"/>
      <c r="B81" s="186"/>
      <c r="C81" s="186"/>
      <c r="D81" s="186"/>
      <c r="E81" s="186"/>
      <c r="F81" s="186"/>
      <c r="G81" s="186"/>
      <c r="H81" s="181"/>
      <c r="I81" s="181"/>
      <c r="J81" s="181"/>
      <c r="K81" s="187"/>
      <c r="L81" s="180"/>
      <c r="M81" s="180"/>
      <c r="N81" s="180"/>
      <c r="O81" s="180"/>
      <c r="P81" s="181"/>
      <c r="Q81" s="171"/>
      <c r="R81" s="171"/>
      <c r="S81" s="181"/>
      <c r="T81" s="181"/>
      <c r="U81" s="181"/>
      <c r="V81" s="181"/>
      <c r="W81" s="181"/>
      <c r="X81" s="181"/>
    </row>
    <row r="82" spans="1:24" s="169" customFormat="1" ht="15.75" customHeight="1">
      <c r="A82" s="181"/>
      <c r="B82" s="186"/>
      <c r="C82" s="186"/>
      <c r="D82" s="186"/>
      <c r="E82" s="186"/>
      <c r="F82" s="186"/>
      <c r="G82" s="186"/>
      <c r="H82" s="181"/>
      <c r="I82" s="181"/>
      <c r="J82" s="181"/>
      <c r="K82" s="187"/>
      <c r="L82" s="180"/>
      <c r="M82" s="180"/>
      <c r="N82" s="180"/>
      <c r="O82" s="180"/>
      <c r="P82" s="181"/>
      <c r="Q82" s="171"/>
      <c r="R82" s="171"/>
      <c r="S82" s="181"/>
      <c r="T82" s="181"/>
      <c r="U82" s="181"/>
      <c r="V82" s="181"/>
      <c r="W82" s="181"/>
      <c r="X82" s="181"/>
    </row>
    <row r="83" spans="1:24" s="169" customFormat="1" ht="15.75" customHeight="1">
      <c r="A83" s="174"/>
      <c r="B83" s="173"/>
      <c r="C83" s="173"/>
      <c r="D83" s="173"/>
      <c r="E83" s="173"/>
      <c r="F83" s="173"/>
      <c r="G83" s="173"/>
      <c r="H83" s="174"/>
      <c r="I83" s="174"/>
      <c r="J83" s="174"/>
      <c r="K83" s="117"/>
      <c r="L83" s="175"/>
      <c r="M83" s="175"/>
      <c r="N83" s="175"/>
      <c r="O83" s="175"/>
      <c r="P83" s="174"/>
      <c r="Q83" s="118"/>
      <c r="R83" s="118"/>
      <c r="S83" s="174"/>
      <c r="T83" s="174"/>
      <c r="U83" s="174"/>
      <c r="V83" s="174"/>
      <c r="W83" s="181"/>
      <c r="X83" s="181"/>
    </row>
    <row r="84" spans="1:24" s="167" customFormat="1" ht="15.75" customHeight="1">
      <c r="A84" s="168"/>
      <c r="B84" s="170"/>
      <c r="C84" s="170"/>
      <c r="D84" s="170"/>
      <c r="E84" s="170"/>
      <c r="F84" s="170"/>
      <c r="G84" s="170"/>
      <c r="H84" s="168"/>
      <c r="I84" s="168"/>
      <c r="J84" s="168"/>
      <c r="K84" s="119"/>
      <c r="L84" s="176"/>
      <c r="M84" s="176"/>
      <c r="N84" s="176"/>
      <c r="O84" s="176"/>
      <c r="P84" s="168"/>
      <c r="Q84" s="121"/>
      <c r="R84" s="121"/>
      <c r="S84" s="168"/>
      <c r="T84" s="168"/>
      <c r="U84" s="168"/>
      <c r="V84" s="168"/>
      <c r="W84" s="181"/>
      <c r="X84" s="181"/>
    </row>
    <row r="85" spans="1:24" s="167" customFormat="1" ht="15.75" customHeight="1">
      <c r="A85" s="168"/>
      <c r="B85" s="170"/>
      <c r="C85" s="170"/>
      <c r="D85" s="170"/>
      <c r="E85" s="170"/>
      <c r="F85" s="170"/>
      <c r="G85" s="170"/>
      <c r="H85" s="168"/>
      <c r="I85" s="168"/>
      <c r="J85" s="168"/>
      <c r="K85" s="119"/>
      <c r="L85" s="176"/>
      <c r="M85" s="176"/>
      <c r="N85" s="176"/>
      <c r="O85" s="176"/>
      <c r="P85" s="168"/>
      <c r="Q85" s="121"/>
      <c r="R85" s="121"/>
      <c r="S85" s="168"/>
      <c r="T85" s="168"/>
      <c r="U85" s="168"/>
      <c r="V85" s="168"/>
      <c r="W85" s="181"/>
      <c r="X85" s="181"/>
    </row>
    <row r="86" spans="1:24" s="167" customFormat="1" ht="15.75" customHeight="1">
      <c r="A86" s="168"/>
      <c r="B86" s="170"/>
      <c r="C86" s="170"/>
      <c r="D86" s="170"/>
      <c r="E86" s="170"/>
      <c r="F86" s="170"/>
      <c r="G86" s="170"/>
      <c r="H86" s="168"/>
      <c r="I86" s="168"/>
      <c r="J86" s="168"/>
      <c r="K86" s="119"/>
      <c r="L86" s="176"/>
      <c r="M86" s="176"/>
      <c r="N86" s="176"/>
      <c r="O86" s="176"/>
      <c r="P86" s="168"/>
      <c r="Q86" s="121"/>
      <c r="R86" s="121"/>
      <c r="S86" s="168"/>
      <c r="T86" s="168"/>
      <c r="U86" s="168"/>
      <c r="V86" s="168"/>
      <c r="W86" s="181"/>
      <c r="X86" s="181"/>
    </row>
    <row r="87" spans="1:24" s="167" customFormat="1" ht="15.75" customHeight="1">
      <c r="A87" s="168"/>
      <c r="B87" s="170"/>
      <c r="C87" s="170"/>
      <c r="D87" s="170"/>
      <c r="E87" s="170"/>
      <c r="F87" s="170"/>
      <c r="G87" s="170"/>
      <c r="H87" s="168"/>
      <c r="I87" s="168"/>
      <c r="J87" s="168"/>
      <c r="K87" s="119"/>
      <c r="L87" s="176"/>
      <c r="M87" s="176"/>
      <c r="N87" s="176"/>
      <c r="O87" s="176"/>
      <c r="P87" s="168"/>
      <c r="Q87" s="121"/>
      <c r="R87" s="121"/>
      <c r="S87" s="168"/>
      <c r="T87" s="168"/>
      <c r="U87" s="168"/>
      <c r="V87" s="168"/>
      <c r="W87" s="181"/>
      <c r="X87" s="181"/>
    </row>
    <row r="88" spans="1:24" s="167" customFormat="1" ht="15.75" customHeight="1">
      <c r="A88" s="168"/>
      <c r="B88" s="170"/>
      <c r="C88" s="170"/>
      <c r="D88" s="170"/>
      <c r="E88" s="170"/>
      <c r="F88" s="170"/>
      <c r="G88" s="170"/>
      <c r="H88" s="168"/>
      <c r="I88" s="168"/>
      <c r="J88" s="168"/>
      <c r="K88" s="119"/>
      <c r="L88" s="176"/>
      <c r="M88" s="176"/>
      <c r="N88" s="176"/>
      <c r="O88" s="176"/>
      <c r="P88" s="168"/>
      <c r="Q88" s="121"/>
      <c r="R88" s="121"/>
      <c r="S88" s="168"/>
      <c r="T88" s="168"/>
      <c r="U88" s="168"/>
      <c r="V88" s="168"/>
      <c r="W88" s="181"/>
      <c r="X88" s="181"/>
    </row>
    <row r="89" spans="1:24" s="167" customFormat="1" ht="15.75" customHeight="1">
      <c r="A89" s="168"/>
      <c r="B89" s="170"/>
      <c r="C89" s="170"/>
      <c r="D89" s="170"/>
      <c r="E89" s="170"/>
      <c r="F89" s="170"/>
      <c r="G89" s="170"/>
      <c r="H89" s="168"/>
      <c r="I89" s="168"/>
      <c r="J89" s="168"/>
      <c r="K89" s="119"/>
      <c r="L89" s="176"/>
      <c r="M89" s="176"/>
      <c r="N89" s="176"/>
      <c r="O89" s="176"/>
      <c r="P89" s="168"/>
      <c r="Q89" s="121"/>
      <c r="R89" s="121"/>
      <c r="S89" s="168"/>
      <c r="T89" s="168"/>
      <c r="U89" s="168"/>
      <c r="V89" s="168"/>
      <c r="W89" s="181"/>
      <c r="X89" s="181"/>
    </row>
    <row r="90" spans="1:24" s="167" customFormat="1" ht="15.75" customHeight="1">
      <c r="A90" s="168"/>
      <c r="B90" s="170"/>
      <c r="C90" s="170"/>
      <c r="D90" s="170"/>
      <c r="E90" s="170"/>
      <c r="F90" s="170"/>
      <c r="G90" s="170"/>
      <c r="H90" s="168"/>
      <c r="I90" s="168"/>
      <c r="J90" s="168"/>
      <c r="K90" s="119"/>
      <c r="L90" s="176"/>
      <c r="M90" s="176"/>
      <c r="N90" s="176"/>
      <c r="O90" s="176"/>
      <c r="P90" s="168"/>
      <c r="Q90" s="121"/>
      <c r="R90" s="121"/>
      <c r="S90" s="168"/>
      <c r="T90" s="168"/>
      <c r="U90" s="168"/>
      <c r="V90" s="168"/>
      <c r="W90" s="181"/>
      <c r="X90" s="181"/>
    </row>
    <row r="91" spans="1:24" s="167" customFormat="1" ht="15.75" customHeight="1">
      <c r="A91" s="168"/>
      <c r="B91" s="170"/>
      <c r="C91" s="170"/>
      <c r="D91" s="170"/>
      <c r="E91" s="170"/>
      <c r="F91" s="170"/>
      <c r="G91" s="170"/>
      <c r="H91" s="168"/>
      <c r="I91" s="168"/>
      <c r="J91" s="168"/>
      <c r="K91" s="119"/>
      <c r="L91" s="176"/>
      <c r="M91" s="176"/>
      <c r="N91" s="176"/>
      <c r="O91" s="176"/>
      <c r="P91" s="168"/>
      <c r="Q91" s="121"/>
      <c r="R91" s="121"/>
      <c r="S91" s="168"/>
      <c r="T91" s="168"/>
      <c r="U91" s="168"/>
      <c r="V91" s="168"/>
      <c r="W91" s="181"/>
      <c r="X91" s="181"/>
    </row>
    <row r="92" spans="1:24" s="167" customFormat="1" ht="15.75" customHeight="1">
      <c r="A92" s="168"/>
      <c r="B92" s="170"/>
      <c r="C92" s="170"/>
      <c r="D92" s="170"/>
      <c r="E92" s="170"/>
      <c r="F92" s="170"/>
      <c r="G92" s="170"/>
      <c r="H92" s="168"/>
      <c r="I92" s="168"/>
      <c r="J92" s="168"/>
      <c r="K92" s="119"/>
      <c r="L92" s="176"/>
      <c r="M92" s="176"/>
      <c r="N92" s="176"/>
      <c r="O92" s="176"/>
      <c r="P92" s="168"/>
      <c r="Q92" s="121"/>
      <c r="R92" s="121"/>
      <c r="S92" s="168"/>
      <c r="T92" s="168"/>
      <c r="U92" s="168"/>
      <c r="V92" s="168"/>
      <c r="W92" s="181"/>
      <c r="X92" s="181"/>
    </row>
    <row r="93" spans="1:24" s="167" customFormat="1" ht="15.75" customHeight="1">
      <c r="A93" s="168"/>
      <c r="B93" s="170"/>
      <c r="C93" s="170"/>
      <c r="D93" s="170"/>
      <c r="E93" s="170"/>
      <c r="F93" s="170"/>
      <c r="G93" s="170"/>
      <c r="H93" s="168"/>
      <c r="I93" s="168"/>
      <c r="J93" s="168"/>
      <c r="K93" s="119"/>
      <c r="L93" s="176"/>
      <c r="M93" s="176"/>
      <c r="N93" s="176"/>
      <c r="O93" s="176"/>
      <c r="P93" s="168"/>
      <c r="Q93" s="121"/>
      <c r="R93" s="121"/>
      <c r="S93" s="168"/>
      <c r="T93" s="168"/>
      <c r="U93" s="168"/>
      <c r="V93" s="168"/>
      <c r="W93" s="181"/>
      <c r="X93" s="181"/>
    </row>
    <row r="94" spans="1:24" s="167" customFormat="1" ht="15.75" customHeight="1">
      <c r="A94" s="168"/>
      <c r="B94" s="170"/>
      <c r="C94" s="170"/>
      <c r="D94" s="170"/>
      <c r="E94" s="170"/>
      <c r="F94" s="170"/>
      <c r="G94" s="170"/>
      <c r="H94" s="168"/>
      <c r="I94" s="168"/>
      <c r="J94" s="168"/>
      <c r="K94" s="119"/>
      <c r="L94" s="176"/>
      <c r="M94" s="176"/>
      <c r="N94" s="176"/>
      <c r="O94" s="176"/>
      <c r="P94" s="168"/>
      <c r="Q94" s="121"/>
      <c r="R94" s="121"/>
      <c r="S94" s="168"/>
      <c r="T94" s="168"/>
      <c r="U94" s="168"/>
      <c r="V94" s="168"/>
      <c r="W94" s="181"/>
      <c r="X94" s="181"/>
    </row>
    <row r="95" spans="1:24" s="167" customFormat="1" ht="15.75" customHeight="1">
      <c r="A95" s="168"/>
      <c r="B95" s="170"/>
      <c r="C95" s="170"/>
      <c r="D95" s="170"/>
      <c r="E95" s="170"/>
      <c r="F95" s="170"/>
      <c r="G95" s="170"/>
      <c r="H95" s="168"/>
      <c r="I95" s="168"/>
      <c r="J95" s="168"/>
      <c r="K95" s="119"/>
      <c r="L95" s="176"/>
      <c r="M95" s="176"/>
      <c r="N95" s="176"/>
      <c r="O95" s="176"/>
      <c r="P95" s="168"/>
      <c r="Q95" s="121"/>
      <c r="R95" s="121"/>
      <c r="S95" s="168"/>
      <c r="T95" s="168"/>
      <c r="U95" s="168"/>
      <c r="V95" s="168"/>
      <c r="W95" s="181"/>
      <c r="X95" s="181"/>
    </row>
    <row r="96" spans="1:24" s="167" customFormat="1" ht="15.75" customHeight="1">
      <c r="A96" s="168"/>
      <c r="B96" s="170"/>
      <c r="C96" s="170"/>
      <c r="D96" s="170"/>
      <c r="E96" s="170"/>
      <c r="F96" s="170"/>
      <c r="G96" s="170"/>
      <c r="H96" s="168"/>
      <c r="I96" s="168"/>
      <c r="J96" s="168"/>
      <c r="K96" s="119"/>
      <c r="L96" s="176"/>
      <c r="M96" s="176"/>
      <c r="N96" s="176"/>
      <c r="O96" s="176"/>
      <c r="P96" s="168"/>
      <c r="Q96" s="121"/>
      <c r="R96" s="121"/>
      <c r="S96" s="168"/>
      <c r="T96" s="168"/>
      <c r="U96" s="168"/>
      <c r="V96" s="168"/>
      <c r="W96" s="181"/>
      <c r="X96" s="181"/>
    </row>
    <row r="97" spans="1:24" s="167" customFormat="1" ht="15.75" customHeight="1">
      <c r="A97" s="168"/>
      <c r="B97" s="170"/>
      <c r="C97" s="170"/>
      <c r="D97" s="170"/>
      <c r="E97" s="170"/>
      <c r="F97" s="170"/>
      <c r="G97" s="170"/>
      <c r="H97" s="168"/>
      <c r="I97" s="168"/>
      <c r="J97" s="168"/>
      <c r="K97" s="119"/>
      <c r="L97" s="176"/>
      <c r="M97" s="176"/>
      <c r="N97" s="176"/>
      <c r="O97" s="176"/>
      <c r="P97" s="168"/>
      <c r="Q97" s="121"/>
      <c r="R97" s="121"/>
      <c r="S97" s="168"/>
      <c r="T97" s="168"/>
      <c r="U97" s="168"/>
      <c r="V97" s="168"/>
      <c r="W97" s="181"/>
      <c r="X97" s="181"/>
    </row>
    <row r="98" spans="1:24" s="167" customFormat="1" ht="15.75" customHeight="1">
      <c r="A98" s="168"/>
      <c r="B98" s="170"/>
      <c r="C98" s="170"/>
      <c r="D98" s="170"/>
      <c r="E98" s="170"/>
      <c r="F98" s="170"/>
      <c r="G98" s="170"/>
      <c r="H98" s="168"/>
      <c r="I98" s="168"/>
      <c r="J98" s="168"/>
      <c r="K98" s="119"/>
      <c r="L98" s="176"/>
      <c r="M98" s="176"/>
      <c r="N98" s="176"/>
      <c r="O98" s="176"/>
      <c r="P98" s="168"/>
      <c r="Q98" s="121"/>
      <c r="R98" s="121"/>
      <c r="S98" s="168"/>
      <c r="T98" s="168"/>
      <c r="U98" s="168"/>
      <c r="V98" s="168"/>
      <c r="W98" s="181"/>
      <c r="X98" s="181"/>
    </row>
    <row r="99" spans="1:24" s="167" customFormat="1" ht="15.75" customHeight="1">
      <c r="A99" s="168"/>
      <c r="B99" s="170"/>
      <c r="C99" s="170"/>
      <c r="D99" s="170"/>
      <c r="E99" s="170"/>
      <c r="F99" s="170"/>
      <c r="G99" s="170"/>
      <c r="H99" s="168"/>
      <c r="I99" s="168"/>
      <c r="J99" s="168"/>
      <c r="K99" s="119"/>
      <c r="L99" s="176"/>
      <c r="M99" s="176"/>
      <c r="N99" s="176"/>
      <c r="O99" s="176"/>
      <c r="P99" s="168"/>
      <c r="Q99" s="121"/>
      <c r="R99" s="121"/>
      <c r="S99" s="168"/>
      <c r="T99" s="168"/>
      <c r="U99" s="168"/>
      <c r="V99" s="168"/>
      <c r="W99" s="181"/>
      <c r="X99" s="181"/>
    </row>
    <row r="100" spans="1:24" s="167" customFormat="1" ht="15.75" customHeight="1">
      <c r="A100" s="168"/>
      <c r="B100" s="170"/>
      <c r="C100" s="170"/>
      <c r="D100" s="170"/>
      <c r="E100" s="170"/>
      <c r="F100" s="170"/>
      <c r="G100" s="170"/>
      <c r="H100" s="168"/>
      <c r="I100" s="168"/>
      <c r="J100" s="168"/>
      <c r="K100" s="119"/>
      <c r="L100" s="176"/>
      <c r="M100" s="176"/>
      <c r="N100" s="176"/>
      <c r="O100" s="176"/>
      <c r="P100" s="168"/>
      <c r="Q100" s="121"/>
      <c r="R100" s="121"/>
      <c r="S100" s="168"/>
      <c r="T100" s="168"/>
      <c r="U100" s="168"/>
      <c r="V100" s="168"/>
      <c r="W100" s="181"/>
      <c r="X100" s="181"/>
    </row>
    <row r="101" spans="1:24" s="167" customFormat="1" ht="15.75" customHeight="1">
      <c r="A101" s="168"/>
      <c r="B101" s="170"/>
      <c r="C101" s="170"/>
      <c r="D101" s="170"/>
      <c r="E101" s="170"/>
      <c r="F101" s="170"/>
      <c r="G101" s="170"/>
      <c r="H101" s="168"/>
      <c r="I101" s="168"/>
      <c r="J101" s="168"/>
      <c r="K101" s="119"/>
      <c r="L101" s="176"/>
      <c r="M101" s="176"/>
      <c r="N101" s="176"/>
      <c r="O101" s="176"/>
      <c r="P101" s="168"/>
      <c r="Q101" s="121"/>
      <c r="R101" s="121"/>
      <c r="S101" s="168"/>
      <c r="T101" s="168"/>
      <c r="U101" s="168"/>
      <c r="V101" s="168"/>
      <c r="W101" s="181"/>
      <c r="X101" s="181"/>
    </row>
    <row r="102" spans="1:24" s="167" customFormat="1" ht="15.75" customHeight="1">
      <c r="A102" s="168"/>
      <c r="B102" s="170"/>
      <c r="C102" s="170"/>
      <c r="D102" s="170"/>
      <c r="E102" s="170"/>
      <c r="F102" s="170"/>
      <c r="G102" s="170"/>
      <c r="H102" s="168"/>
      <c r="I102" s="168"/>
      <c r="J102" s="168"/>
      <c r="K102" s="119"/>
      <c r="L102" s="176"/>
      <c r="M102" s="176"/>
      <c r="N102" s="176"/>
      <c r="O102" s="176"/>
      <c r="P102" s="168"/>
      <c r="Q102" s="121"/>
      <c r="R102" s="121"/>
      <c r="S102" s="168"/>
      <c r="T102" s="168"/>
      <c r="U102" s="168"/>
      <c r="V102" s="168"/>
      <c r="W102" s="181"/>
      <c r="X102" s="181"/>
    </row>
    <row r="103" spans="1:24" s="167" customFormat="1" ht="15.75" customHeight="1">
      <c r="A103" s="168"/>
      <c r="B103" s="170"/>
      <c r="C103" s="170"/>
      <c r="D103" s="170"/>
      <c r="E103" s="170"/>
      <c r="F103" s="170"/>
      <c r="G103" s="170"/>
      <c r="H103" s="168"/>
      <c r="I103" s="168"/>
      <c r="J103" s="168"/>
      <c r="K103" s="119"/>
      <c r="L103" s="176"/>
      <c r="M103" s="176"/>
      <c r="N103" s="176"/>
      <c r="O103" s="176"/>
      <c r="P103" s="168"/>
      <c r="Q103" s="121"/>
      <c r="R103" s="121"/>
      <c r="S103" s="168"/>
      <c r="T103" s="168"/>
      <c r="U103" s="168"/>
      <c r="V103" s="168"/>
      <c r="W103" s="181"/>
      <c r="X103" s="181"/>
    </row>
    <row r="104" spans="1:24" s="167" customFormat="1" ht="15.75" customHeight="1">
      <c r="A104" s="168"/>
      <c r="B104" s="170"/>
      <c r="C104" s="170"/>
      <c r="D104" s="170"/>
      <c r="E104" s="170"/>
      <c r="F104" s="170"/>
      <c r="G104" s="170"/>
      <c r="H104" s="168"/>
      <c r="I104" s="168"/>
      <c r="J104" s="168"/>
      <c r="K104" s="119"/>
      <c r="L104" s="176"/>
      <c r="M104" s="176"/>
      <c r="N104" s="176"/>
      <c r="O104" s="176"/>
      <c r="P104" s="168"/>
      <c r="Q104" s="121"/>
      <c r="R104" s="121"/>
      <c r="S104" s="168"/>
      <c r="T104" s="168"/>
      <c r="U104" s="168"/>
      <c r="V104" s="168"/>
      <c r="W104" s="181"/>
      <c r="X104" s="181"/>
    </row>
    <row r="105" spans="1:24" s="167" customFormat="1" ht="15.75" customHeight="1">
      <c r="A105" s="168"/>
      <c r="B105" s="170"/>
      <c r="C105" s="170"/>
      <c r="D105" s="170"/>
      <c r="E105" s="170"/>
      <c r="F105" s="170"/>
      <c r="G105" s="170"/>
      <c r="H105" s="168"/>
      <c r="I105" s="168"/>
      <c r="J105" s="168"/>
      <c r="K105" s="119"/>
      <c r="L105" s="176"/>
      <c r="M105" s="176"/>
      <c r="N105" s="176"/>
      <c r="O105" s="176"/>
      <c r="P105" s="168"/>
      <c r="Q105" s="121"/>
      <c r="R105" s="121"/>
      <c r="S105" s="168"/>
      <c r="T105" s="168"/>
      <c r="U105" s="168"/>
      <c r="V105" s="168"/>
      <c r="W105" s="181"/>
      <c r="X105" s="181"/>
    </row>
    <row r="106" spans="1:24" s="167" customFormat="1" ht="15.75" customHeight="1">
      <c r="A106" s="168"/>
      <c r="B106" s="170"/>
      <c r="C106" s="170"/>
      <c r="D106" s="170"/>
      <c r="E106" s="170"/>
      <c r="F106" s="170"/>
      <c r="G106" s="170"/>
      <c r="H106" s="168"/>
      <c r="I106" s="168"/>
      <c r="J106" s="168"/>
      <c r="K106" s="119"/>
      <c r="L106" s="176"/>
      <c r="M106" s="176"/>
      <c r="N106" s="176"/>
      <c r="O106" s="176"/>
      <c r="P106" s="168"/>
      <c r="Q106" s="121"/>
      <c r="R106" s="121"/>
      <c r="S106" s="168"/>
      <c r="T106" s="168"/>
      <c r="U106" s="168"/>
      <c r="V106" s="168"/>
      <c r="W106" s="181"/>
      <c r="X106" s="181"/>
    </row>
    <row r="107" spans="1:24" s="167" customFormat="1" ht="15.75" customHeight="1">
      <c r="A107" s="168"/>
      <c r="B107" s="170"/>
      <c r="C107" s="170"/>
      <c r="D107" s="170"/>
      <c r="E107" s="170"/>
      <c r="F107" s="170"/>
      <c r="G107" s="170"/>
      <c r="H107" s="168"/>
      <c r="I107" s="168"/>
      <c r="J107" s="168"/>
      <c r="K107" s="119"/>
      <c r="L107" s="176"/>
      <c r="M107" s="176"/>
      <c r="N107" s="176"/>
      <c r="O107" s="176"/>
      <c r="P107" s="168"/>
      <c r="Q107" s="121"/>
      <c r="R107" s="121"/>
      <c r="S107" s="168"/>
      <c r="T107" s="168"/>
      <c r="U107" s="168"/>
      <c r="V107" s="168"/>
      <c r="W107" s="181"/>
      <c r="X107" s="181"/>
    </row>
    <row r="108" spans="1:24" s="167" customFormat="1" ht="15.75" customHeight="1">
      <c r="A108" s="168"/>
      <c r="B108" s="170"/>
      <c r="C108" s="170"/>
      <c r="D108" s="170"/>
      <c r="E108" s="170"/>
      <c r="F108" s="170"/>
      <c r="G108" s="170"/>
      <c r="H108" s="168"/>
      <c r="I108" s="168"/>
      <c r="J108" s="168"/>
      <c r="K108" s="119"/>
      <c r="L108" s="176"/>
      <c r="M108" s="176"/>
      <c r="N108" s="176"/>
      <c r="O108" s="176"/>
      <c r="P108" s="168"/>
      <c r="Q108" s="121"/>
      <c r="R108" s="121"/>
      <c r="S108" s="168"/>
      <c r="T108" s="168"/>
      <c r="U108" s="168"/>
      <c r="V108" s="168"/>
      <c r="W108" s="181"/>
      <c r="X108" s="181"/>
    </row>
    <row r="109" spans="1:24" s="167" customFormat="1" ht="15.75" customHeight="1">
      <c r="A109" s="168"/>
      <c r="B109" s="170"/>
      <c r="C109" s="170"/>
      <c r="D109" s="170"/>
      <c r="E109" s="170"/>
      <c r="F109" s="170"/>
      <c r="G109" s="170"/>
      <c r="H109" s="168"/>
      <c r="I109" s="168"/>
      <c r="J109" s="168"/>
      <c r="K109" s="119"/>
      <c r="L109" s="176"/>
      <c r="M109" s="176"/>
      <c r="N109" s="176"/>
      <c r="O109" s="176"/>
      <c r="P109" s="168"/>
      <c r="Q109" s="121"/>
      <c r="R109" s="121"/>
      <c r="S109" s="168"/>
      <c r="T109" s="168"/>
      <c r="U109" s="168"/>
      <c r="V109" s="168"/>
      <c r="W109" s="181"/>
      <c r="X109" s="181"/>
    </row>
    <row r="110" spans="1:24" s="167" customFormat="1" ht="15.75" customHeight="1">
      <c r="A110" s="168"/>
      <c r="B110" s="170"/>
      <c r="C110" s="170"/>
      <c r="D110" s="170"/>
      <c r="E110" s="170"/>
      <c r="F110" s="170"/>
      <c r="G110" s="170"/>
      <c r="H110" s="168"/>
      <c r="I110" s="168"/>
      <c r="J110" s="168"/>
      <c r="K110" s="119"/>
      <c r="L110" s="176"/>
      <c r="M110" s="176"/>
      <c r="N110" s="176"/>
      <c r="O110" s="176"/>
      <c r="P110" s="168"/>
      <c r="Q110" s="121"/>
      <c r="R110" s="121"/>
      <c r="S110" s="168"/>
      <c r="T110" s="168"/>
      <c r="U110" s="168"/>
      <c r="V110" s="168"/>
      <c r="W110" s="181"/>
      <c r="X110" s="181"/>
    </row>
    <row r="111" spans="1:24" s="167" customFormat="1" ht="15.75" customHeight="1">
      <c r="A111" s="168"/>
      <c r="B111" s="170"/>
      <c r="C111" s="170"/>
      <c r="D111" s="170"/>
      <c r="E111" s="170"/>
      <c r="F111" s="170"/>
      <c r="G111" s="170"/>
      <c r="H111" s="168"/>
      <c r="I111" s="168"/>
      <c r="J111" s="168"/>
      <c r="K111" s="119"/>
      <c r="L111" s="176"/>
      <c r="M111" s="176"/>
      <c r="N111" s="176"/>
      <c r="O111" s="176"/>
      <c r="P111" s="168"/>
      <c r="Q111" s="121"/>
      <c r="R111" s="121"/>
      <c r="S111" s="168"/>
      <c r="T111" s="168"/>
      <c r="U111" s="168"/>
      <c r="V111" s="168"/>
      <c r="W111" s="181"/>
      <c r="X111" s="181"/>
    </row>
    <row r="112" spans="1:24" s="167" customFormat="1" ht="15.75" customHeight="1">
      <c r="A112" s="168"/>
      <c r="B112" s="170"/>
      <c r="C112" s="170"/>
      <c r="D112" s="170"/>
      <c r="E112" s="170"/>
      <c r="F112" s="170"/>
      <c r="G112" s="170"/>
      <c r="H112" s="168"/>
      <c r="I112" s="168"/>
      <c r="J112" s="168"/>
      <c r="K112" s="119"/>
      <c r="L112" s="176"/>
      <c r="M112" s="176"/>
      <c r="N112" s="176"/>
      <c r="O112" s="176"/>
      <c r="P112" s="168"/>
      <c r="Q112" s="121"/>
      <c r="R112" s="121"/>
      <c r="S112" s="168"/>
      <c r="T112" s="168"/>
      <c r="U112" s="168"/>
      <c r="V112" s="168"/>
      <c r="W112" s="181"/>
      <c r="X112" s="181"/>
    </row>
    <row r="113" spans="1:24" s="167" customFormat="1" ht="15.75" customHeight="1">
      <c r="A113" s="168"/>
      <c r="B113" s="170"/>
      <c r="C113" s="170"/>
      <c r="D113" s="170"/>
      <c r="E113" s="170"/>
      <c r="F113" s="170"/>
      <c r="G113" s="170"/>
      <c r="H113" s="168"/>
      <c r="I113" s="168"/>
      <c r="J113" s="168"/>
      <c r="K113" s="119"/>
      <c r="L113" s="176"/>
      <c r="M113" s="176"/>
      <c r="N113" s="176"/>
      <c r="O113" s="176"/>
      <c r="P113" s="168"/>
      <c r="Q113" s="121"/>
      <c r="R113" s="121"/>
      <c r="S113" s="168"/>
      <c r="T113" s="168"/>
      <c r="U113" s="168"/>
      <c r="V113" s="168"/>
      <c r="W113" s="181"/>
      <c r="X113" s="181"/>
    </row>
    <row r="114" spans="1:24" s="167" customFormat="1" ht="15.75" customHeight="1">
      <c r="A114" s="168"/>
      <c r="B114" s="170"/>
      <c r="C114" s="170"/>
      <c r="D114" s="170"/>
      <c r="E114" s="170"/>
      <c r="F114" s="170"/>
      <c r="G114" s="170"/>
      <c r="H114" s="168"/>
      <c r="I114" s="168"/>
      <c r="J114" s="168"/>
      <c r="K114" s="119"/>
      <c r="L114" s="176"/>
      <c r="M114" s="176"/>
      <c r="N114" s="176"/>
      <c r="O114" s="176"/>
      <c r="P114" s="168"/>
      <c r="Q114" s="121"/>
      <c r="R114" s="121"/>
      <c r="S114" s="168"/>
      <c r="T114" s="168"/>
      <c r="U114" s="168"/>
      <c r="V114" s="168"/>
      <c r="W114" s="181"/>
      <c r="X114" s="181"/>
    </row>
    <row r="115" spans="1:24" s="167" customFormat="1" ht="15.75" customHeight="1">
      <c r="A115" s="168"/>
      <c r="B115" s="170"/>
      <c r="C115" s="170"/>
      <c r="D115" s="170"/>
      <c r="E115" s="170"/>
      <c r="F115" s="170"/>
      <c r="G115" s="170"/>
      <c r="H115" s="168"/>
      <c r="I115" s="168"/>
      <c r="J115" s="168"/>
      <c r="K115" s="119"/>
      <c r="L115" s="176"/>
      <c r="M115" s="176"/>
      <c r="N115" s="176"/>
      <c r="O115" s="176"/>
      <c r="P115" s="168"/>
      <c r="Q115" s="121"/>
      <c r="R115" s="121"/>
      <c r="S115" s="168"/>
      <c r="T115" s="168"/>
      <c r="U115" s="168"/>
      <c r="V115" s="168"/>
      <c r="W115" s="181"/>
      <c r="X115" s="181"/>
    </row>
    <row r="116" spans="1:24" s="167" customFormat="1" ht="15.75" customHeight="1">
      <c r="A116" s="168"/>
      <c r="B116" s="170"/>
      <c r="C116" s="170"/>
      <c r="D116" s="170"/>
      <c r="E116" s="170"/>
      <c r="F116" s="170"/>
      <c r="G116" s="170"/>
      <c r="H116" s="168"/>
      <c r="I116" s="168"/>
      <c r="J116" s="168"/>
      <c r="K116" s="119"/>
      <c r="L116" s="176"/>
      <c r="M116" s="176"/>
      <c r="N116" s="176"/>
      <c r="O116" s="176"/>
      <c r="P116" s="168"/>
      <c r="Q116" s="121"/>
      <c r="R116" s="121"/>
      <c r="S116" s="168"/>
      <c r="T116" s="168"/>
      <c r="U116" s="168"/>
      <c r="V116" s="168"/>
      <c r="W116" s="181"/>
      <c r="X116" s="181"/>
    </row>
    <row r="117" spans="1:24" s="167" customFormat="1" ht="15.75" customHeight="1">
      <c r="A117" s="168"/>
      <c r="B117" s="170"/>
      <c r="C117" s="170"/>
      <c r="D117" s="170"/>
      <c r="E117" s="170"/>
      <c r="F117" s="170"/>
      <c r="G117" s="170"/>
      <c r="H117" s="168"/>
      <c r="I117" s="168"/>
      <c r="J117" s="168"/>
      <c r="K117" s="119"/>
      <c r="L117" s="176"/>
      <c r="M117" s="176"/>
      <c r="N117" s="176"/>
      <c r="O117" s="176"/>
      <c r="P117" s="168"/>
      <c r="Q117" s="121"/>
      <c r="R117" s="121"/>
      <c r="S117" s="168"/>
      <c r="T117" s="168"/>
      <c r="U117" s="168"/>
      <c r="V117" s="168"/>
      <c r="W117" s="181"/>
      <c r="X117" s="181"/>
    </row>
    <row r="118" spans="1:24" s="167" customFormat="1" ht="15.75" customHeight="1">
      <c r="A118" s="168"/>
      <c r="B118" s="170"/>
      <c r="C118" s="170"/>
      <c r="D118" s="170"/>
      <c r="E118" s="170"/>
      <c r="F118" s="170"/>
      <c r="G118" s="170"/>
      <c r="H118" s="168"/>
      <c r="I118" s="168"/>
      <c r="J118" s="168"/>
      <c r="K118" s="119"/>
      <c r="L118" s="176"/>
      <c r="M118" s="176"/>
      <c r="N118" s="176"/>
      <c r="O118" s="176"/>
      <c r="P118" s="168"/>
      <c r="Q118" s="121"/>
      <c r="R118" s="121"/>
      <c r="S118" s="168"/>
      <c r="T118" s="168"/>
      <c r="U118" s="168"/>
      <c r="V118" s="168"/>
      <c r="W118" s="181"/>
      <c r="X118" s="181"/>
    </row>
    <row r="119" spans="1:24" s="167" customFormat="1" ht="15.75" customHeight="1">
      <c r="A119" s="168"/>
      <c r="B119" s="170"/>
      <c r="C119" s="170"/>
      <c r="D119" s="170"/>
      <c r="E119" s="170"/>
      <c r="F119" s="170"/>
      <c r="G119" s="170"/>
      <c r="H119" s="168"/>
      <c r="I119" s="168"/>
      <c r="J119" s="168"/>
      <c r="K119" s="119"/>
      <c r="L119" s="176"/>
      <c r="M119" s="176"/>
      <c r="N119" s="176"/>
      <c r="O119" s="176"/>
      <c r="P119" s="168"/>
      <c r="Q119" s="121"/>
      <c r="R119" s="121"/>
      <c r="S119" s="168"/>
      <c r="T119" s="168"/>
      <c r="U119" s="168"/>
      <c r="V119" s="168"/>
      <c r="W119" s="181"/>
      <c r="X119" s="181"/>
    </row>
    <row r="120" spans="1:24" s="167" customFormat="1" ht="15.75" customHeight="1">
      <c r="A120" s="168"/>
      <c r="B120" s="170"/>
      <c r="C120" s="170"/>
      <c r="D120" s="170"/>
      <c r="E120" s="170"/>
      <c r="F120" s="170"/>
      <c r="G120" s="170"/>
      <c r="H120" s="168"/>
      <c r="I120" s="168"/>
      <c r="J120" s="168"/>
      <c r="K120" s="119"/>
      <c r="L120" s="176"/>
      <c r="M120" s="176"/>
      <c r="N120" s="176"/>
      <c r="O120" s="176"/>
      <c r="P120" s="168"/>
      <c r="Q120" s="121"/>
      <c r="R120" s="121"/>
      <c r="S120" s="168"/>
      <c r="T120" s="168"/>
      <c r="U120" s="168"/>
      <c r="V120" s="168"/>
      <c r="W120" s="181"/>
      <c r="X120" s="181"/>
    </row>
    <row r="121" spans="1:24" s="167" customFormat="1" ht="15.75" customHeight="1">
      <c r="A121" s="168"/>
      <c r="B121" s="170"/>
      <c r="C121" s="170"/>
      <c r="D121" s="170"/>
      <c r="E121" s="170"/>
      <c r="F121" s="170"/>
      <c r="G121" s="170"/>
      <c r="H121" s="168"/>
      <c r="I121" s="168"/>
      <c r="J121" s="168"/>
      <c r="K121" s="119"/>
      <c r="L121" s="176"/>
      <c r="M121" s="176"/>
      <c r="N121" s="176"/>
      <c r="O121" s="176"/>
      <c r="P121" s="168"/>
      <c r="Q121" s="121"/>
      <c r="R121" s="121"/>
      <c r="S121" s="168"/>
      <c r="T121" s="168"/>
      <c r="U121" s="168"/>
      <c r="V121" s="168"/>
      <c r="W121" s="181"/>
      <c r="X121" s="181"/>
    </row>
    <row r="122" spans="1:24" s="167" customFormat="1" ht="15.75" customHeight="1">
      <c r="A122" s="168"/>
      <c r="B122" s="170"/>
      <c r="C122" s="170"/>
      <c r="D122" s="170"/>
      <c r="E122" s="170"/>
      <c r="F122" s="170"/>
      <c r="G122" s="170"/>
      <c r="H122" s="168"/>
      <c r="I122" s="168"/>
      <c r="J122" s="168"/>
      <c r="K122" s="119"/>
      <c r="L122" s="176"/>
      <c r="M122" s="176"/>
      <c r="N122" s="176"/>
      <c r="O122" s="176"/>
      <c r="P122" s="168"/>
      <c r="Q122" s="121"/>
      <c r="R122" s="121"/>
      <c r="S122" s="168"/>
      <c r="T122" s="168"/>
      <c r="U122" s="168"/>
      <c r="V122" s="168"/>
      <c r="W122" s="181"/>
      <c r="X122" s="181"/>
    </row>
    <row r="123" spans="1:24" s="167" customFormat="1" ht="15.75" customHeight="1">
      <c r="A123" s="168"/>
      <c r="B123" s="170"/>
      <c r="C123" s="170"/>
      <c r="D123" s="170"/>
      <c r="E123" s="170"/>
      <c r="F123" s="170"/>
      <c r="G123" s="170"/>
      <c r="H123" s="168"/>
      <c r="I123" s="168"/>
      <c r="J123" s="168"/>
      <c r="K123" s="119"/>
      <c r="L123" s="176"/>
      <c r="M123" s="176"/>
      <c r="N123" s="176"/>
      <c r="O123" s="176"/>
      <c r="P123" s="168"/>
      <c r="Q123" s="121"/>
      <c r="R123" s="121"/>
      <c r="S123" s="168"/>
      <c r="T123" s="168"/>
      <c r="U123" s="168"/>
      <c r="V123" s="168"/>
      <c r="W123" s="181"/>
      <c r="X123" s="181"/>
    </row>
    <row r="124" spans="1:24" s="167" customFormat="1" ht="15.75" customHeight="1">
      <c r="A124" s="168"/>
      <c r="B124" s="170"/>
      <c r="C124" s="170"/>
      <c r="D124" s="170"/>
      <c r="E124" s="170"/>
      <c r="F124" s="170"/>
      <c r="G124" s="170"/>
      <c r="H124" s="168"/>
      <c r="I124" s="168"/>
      <c r="J124" s="168"/>
      <c r="K124" s="119"/>
      <c r="L124" s="176"/>
      <c r="M124" s="176"/>
      <c r="N124" s="176"/>
      <c r="O124" s="176"/>
      <c r="P124" s="168"/>
      <c r="Q124" s="121"/>
      <c r="R124" s="121"/>
      <c r="S124" s="168"/>
      <c r="T124" s="168"/>
      <c r="U124" s="168"/>
      <c r="V124" s="168"/>
      <c r="W124" s="181"/>
      <c r="X124" s="181"/>
    </row>
    <row r="125" spans="1:24" s="167" customFormat="1" ht="15.75" customHeight="1">
      <c r="A125" s="168"/>
      <c r="B125" s="170"/>
      <c r="C125" s="170"/>
      <c r="D125" s="170"/>
      <c r="E125" s="170"/>
      <c r="F125" s="170"/>
      <c r="G125" s="170"/>
      <c r="H125" s="168"/>
      <c r="I125" s="168"/>
      <c r="J125" s="168"/>
      <c r="K125" s="119"/>
      <c r="L125" s="176"/>
      <c r="M125" s="176"/>
      <c r="N125" s="176"/>
      <c r="O125" s="176"/>
      <c r="P125" s="168"/>
      <c r="Q125" s="121"/>
      <c r="R125" s="121"/>
      <c r="S125" s="168"/>
      <c r="T125" s="168"/>
      <c r="U125" s="168"/>
      <c r="V125" s="168"/>
      <c r="W125" s="181"/>
      <c r="X125" s="181"/>
    </row>
    <row r="126" spans="1:24" s="167" customFormat="1" ht="15.75" customHeight="1">
      <c r="A126" s="168"/>
      <c r="B126" s="170"/>
      <c r="C126" s="170"/>
      <c r="D126" s="170"/>
      <c r="E126" s="170"/>
      <c r="F126" s="170"/>
      <c r="G126" s="170"/>
      <c r="H126" s="168"/>
      <c r="I126" s="168"/>
      <c r="J126" s="168"/>
      <c r="K126" s="119"/>
      <c r="L126" s="176"/>
      <c r="M126" s="176"/>
      <c r="N126" s="176"/>
      <c r="O126" s="176"/>
      <c r="P126" s="168"/>
      <c r="Q126" s="121"/>
      <c r="R126" s="121"/>
      <c r="S126" s="168"/>
      <c r="T126" s="168"/>
      <c r="U126" s="168"/>
      <c r="V126" s="168"/>
      <c r="W126" s="181"/>
      <c r="X126" s="181"/>
    </row>
    <row r="127" spans="1:24" ht="15.75" customHeight="1">
      <c r="A127" s="93"/>
      <c r="B127" s="97"/>
      <c r="C127" s="97"/>
      <c r="D127" s="97"/>
      <c r="E127" s="97"/>
      <c r="F127" s="97"/>
      <c r="G127" s="97"/>
      <c r="H127" s="93"/>
      <c r="I127" s="93"/>
      <c r="J127" s="93"/>
      <c r="K127" s="119"/>
      <c r="L127" s="120"/>
      <c r="M127" s="120"/>
      <c r="N127" s="120"/>
      <c r="O127" s="120"/>
      <c r="P127" s="94"/>
      <c r="Q127" s="136"/>
      <c r="R127" s="121"/>
      <c r="S127" s="93"/>
      <c r="T127" s="93"/>
      <c r="U127" s="93"/>
      <c r="V127" s="93"/>
      <c r="W127" s="274"/>
      <c r="X127" s="274"/>
    </row>
    <row r="128" spans="1:24" ht="15.75" customHeight="1">
      <c r="A128" s="93"/>
      <c r="B128" s="97"/>
      <c r="C128" s="97"/>
      <c r="D128" s="97"/>
      <c r="E128" s="97"/>
      <c r="F128" s="97"/>
      <c r="G128" s="97"/>
      <c r="H128" s="93"/>
      <c r="I128" s="93"/>
      <c r="J128" s="93"/>
      <c r="K128" s="119"/>
      <c r="L128" s="120"/>
      <c r="M128" s="120"/>
      <c r="N128" s="120"/>
      <c r="O128" s="120"/>
      <c r="P128" s="94"/>
      <c r="Q128" s="136"/>
      <c r="R128" s="121"/>
      <c r="S128" s="93"/>
      <c r="T128" s="93"/>
      <c r="U128" s="93"/>
      <c r="V128" s="93"/>
      <c r="W128" s="274"/>
      <c r="X128" s="274"/>
    </row>
    <row r="129" spans="1:24" ht="15.75" customHeight="1">
      <c r="A129" s="93"/>
      <c r="B129" s="97"/>
      <c r="C129" s="97"/>
      <c r="D129" s="97"/>
      <c r="E129" s="97"/>
      <c r="F129" s="97"/>
      <c r="G129" s="97"/>
      <c r="H129" s="93"/>
      <c r="I129" s="93"/>
      <c r="J129" s="93"/>
      <c r="K129" s="119"/>
      <c r="L129" s="120"/>
      <c r="M129" s="120"/>
      <c r="N129" s="120"/>
      <c r="O129" s="120"/>
      <c r="P129" s="94"/>
      <c r="Q129" s="136"/>
      <c r="R129" s="121"/>
      <c r="S129" s="93"/>
      <c r="T129" s="93"/>
      <c r="U129" s="93"/>
      <c r="V129" s="93"/>
      <c r="W129" s="274"/>
      <c r="X129" s="274"/>
    </row>
    <row r="130" spans="1:24" ht="15.75" customHeight="1">
      <c r="A130" s="93"/>
      <c r="B130" s="97"/>
      <c r="C130" s="97"/>
      <c r="D130" s="97"/>
      <c r="E130" s="97"/>
      <c r="F130" s="97"/>
      <c r="G130" s="97"/>
      <c r="H130" s="93"/>
      <c r="I130" s="93"/>
      <c r="J130" s="93"/>
      <c r="K130" s="119"/>
      <c r="L130" s="120"/>
      <c r="M130" s="120"/>
      <c r="N130" s="120"/>
      <c r="O130" s="120"/>
      <c r="P130" s="94"/>
      <c r="Q130" s="136"/>
      <c r="R130" s="121"/>
      <c r="S130" s="93"/>
      <c r="T130" s="93"/>
      <c r="U130" s="93"/>
      <c r="V130" s="93"/>
      <c r="W130" s="274"/>
      <c r="X130" s="274"/>
    </row>
    <row r="131" spans="1:24" ht="15.75" customHeight="1">
      <c r="A131" s="93"/>
      <c r="B131" s="97"/>
      <c r="C131" s="97"/>
      <c r="D131" s="97"/>
      <c r="E131" s="97"/>
      <c r="F131" s="97"/>
      <c r="G131" s="97"/>
      <c r="H131" s="93"/>
      <c r="I131" s="93"/>
      <c r="J131" s="93"/>
      <c r="K131" s="119"/>
      <c r="L131" s="120"/>
      <c r="M131" s="120"/>
      <c r="N131" s="120"/>
      <c r="O131" s="120"/>
      <c r="P131" s="94"/>
      <c r="Q131" s="136"/>
      <c r="R131" s="121"/>
      <c r="S131" s="93"/>
      <c r="T131" s="93"/>
      <c r="U131" s="93"/>
      <c r="V131" s="93"/>
      <c r="W131" s="274"/>
      <c r="X131" s="274"/>
    </row>
    <row r="132" spans="1:24" ht="15.75" customHeight="1">
      <c r="A132" s="93"/>
      <c r="B132" s="97"/>
      <c r="C132" s="97"/>
      <c r="D132" s="97"/>
      <c r="E132" s="97"/>
      <c r="F132" s="97"/>
      <c r="G132" s="97"/>
      <c r="H132" s="93"/>
      <c r="I132" s="93"/>
      <c r="J132" s="93"/>
      <c r="K132" s="119"/>
      <c r="L132" s="120"/>
      <c r="M132" s="120"/>
      <c r="N132" s="120"/>
      <c r="O132" s="120"/>
      <c r="P132" s="94"/>
      <c r="Q132" s="136"/>
      <c r="R132" s="121"/>
      <c r="S132" s="93"/>
      <c r="T132" s="93"/>
      <c r="U132" s="93"/>
      <c r="V132" s="93"/>
      <c r="W132" s="274"/>
      <c r="X132" s="274"/>
    </row>
    <row r="133" spans="1:24" ht="15.75" customHeight="1">
      <c r="A133" s="93"/>
      <c r="B133" s="97"/>
      <c r="C133" s="97"/>
      <c r="D133" s="97"/>
      <c r="E133" s="97"/>
      <c r="F133" s="97"/>
      <c r="G133" s="97"/>
      <c r="H133" s="93"/>
      <c r="I133" s="93"/>
      <c r="J133" s="93"/>
      <c r="K133" s="119"/>
      <c r="L133" s="120"/>
      <c r="M133" s="120"/>
      <c r="N133" s="120"/>
      <c r="O133" s="120"/>
      <c r="P133" s="94"/>
      <c r="Q133" s="136"/>
      <c r="R133" s="121"/>
      <c r="S133" s="93"/>
      <c r="T133" s="93"/>
      <c r="U133" s="93"/>
      <c r="V133" s="93"/>
      <c r="W133" s="274"/>
      <c r="X133" s="274"/>
    </row>
    <row r="134" spans="1:24" ht="15.75" customHeight="1">
      <c r="A134" s="93"/>
      <c r="B134" s="97"/>
      <c r="C134" s="97"/>
      <c r="D134" s="97"/>
      <c r="E134" s="97"/>
      <c r="F134" s="97"/>
      <c r="G134" s="97"/>
      <c r="H134" s="93"/>
      <c r="I134" s="93"/>
      <c r="J134" s="93"/>
      <c r="K134" s="119"/>
      <c r="L134" s="120"/>
      <c r="M134" s="120"/>
      <c r="N134" s="120"/>
      <c r="O134" s="120"/>
      <c r="P134" s="94"/>
      <c r="Q134" s="136"/>
      <c r="R134" s="121"/>
      <c r="S134" s="93"/>
      <c r="T134" s="93"/>
      <c r="U134" s="93"/>
      <c r="V134" s="93"/>
      <c r="W134" s="274"/>
      <c r="X134" s="274"/>
    </row>
    <row r="135" spans="1:24" ht="15.75" customHeight="1">
      <c r="A135" s="93"/>
      <c r="B135" s="97"/>
      <c r="C135" s="97"/>
      <c r="D135" s="97"/>
      <c r="E135" s="97"/>
      <c r="F135" s="97"/>
      <c r="G135" s="97"/>
      <c r="H135" s="93"/>
      <c r="I135" s="93"/>
      <c r="J135" s="93"/>
      <c r="K135" s="119"/>
      <c r="L135" s="120"/>
      <c r="M135" s="120"/>
      <c r="N135" s="120"/>
      <c r="O135" s="120"/>
      <c r="P135" s="94"/>
      <c r="Q135" s="136"/>
      <c r="R135" s="121"/>
      <c r="S135" s="93"/>
      <c r="T135" s="93"/>
      <c r="U135" s="93"/>
      <c r="V135" s="93"/>
      <c r="W135" s="274"/>
      <c r="X135" s="274"/>
    </row>
    <row r="136" spans="1:24" ht="15.75" customHeight="1">
      <c r="A136" s="93"/>
      <c r="B136" s="97"/>
      <c r="C136" s="97"/>
      <c r="D136" s="97"/>
      <c r="E136" s="97"/>
      <c r="F136" s="97"/>
      <c r="G136" s="97"/>
      <c r="H136" s="93"/>
      <c r="I136" s="93"/>
      <c r="J136" s="93"/>
      <c r="K136" s="119"/>
      <c r="L136" s="120"/>
      <c r="M136" s="120"/>
      <c r="N136" s="120"/>
      <c r="O136" s="120"/>
      <c r="P136" s="94"/>
      <c r="Q136" s="136"/>
      <c r="R136" s="121"/>
      <c r="S136" s="93"/>
      <c r="T136" s="93"/>
      <c r="U136" s="93"/>
      <c r="V136" s="93"/>
      <c r="W136" s="274"/>
      <c r="X136" s="274"/>
    </row>
    <row r="137" spans="1:24" ht="15.75" customHeight="1">
      <c r="A137" s="93"/>
      <c r="B137" s="97"/>
      <c r="C137" s="97"/>
      <c r="D137" s="97"/>
      <c r="E137" s="97"/>
      <c r="F137" s="97"/>
      <c r="G137" s="97"/>
      <c r="H137" s="93"/>
      <c r="I137" s="93"/>
      <c r="J137" s="93"/>
      <c r="K137" s="119"/>
      <c r="L137" s="120"/>
      <c r="M137" s="120"/>
      <c r="N137" s="120"/>
      <c r="O137" s="120"/>
      <c r="P137" s="94"/>
      <c r="Q137" s="136"/>
      <c r="R137" s="121"/>
      <c r="S137" s="93"/>
      <c r="T137" s="93"/>
      <c r="U137" s="93"/>
      <c r="V137" s="93"/>
      <c r="W137" s="274"/>
      <c r="X137" s="274"/>
    </row>
    <row r="138" spans="1:24" ht="15.75" customHeight="1">
      <c r="A138" s="93"/>
      <c r="B138" s="97"/>
      <c r="C138" s="97"/>
      <c r="D138" s="97"/>
      <c r="E138" s="97"/>
      <c r="F138" s="97"/>
      <c r="G138" s="97"/>
      <c r="H138" s="93"/>
      <c r="I138" s="93"/>
      <c r="J138" s="93"/>
      <c r="K138" s="119"/>
      <c r="L138" s="120"/>
      <c r="M138" s="120"/>
      <c r="N138" s="120"/>
      <c r="O138" s="120"/>
      <c r="P138" s="94"/>
      <c r="Q138" s="136"/>
      <c r="R138" s="121"/>
      <c r="S138" s="93"/>
      <c r="T138" s="93"/>
      <c r="U138" s="93"/>
      <c r="V138" s="93"/>
      <c r="W138" s="274"/>
      <c r="X138" s="274"/>
    </row>
    <row r="139" spans="1:24" ht="15.75" customHeight="1">
      <c r="A139" s="93"/>
      <c r="B139" s="97"/>
      <c r="C139" s="97"/>
      <c r="D139" s="97"/>
      <c r="E139" s="97"/>
      <c r="F139" s="97"/>
      <c r="G139" s="97"/>
      <c r="H139" s="93"/>
      <c r="I139" s="93"/>
      <c r="J139" s="93"/>
      <c r="K139" s="119"/>
      <c r="L139" s="120"/>
      <c r="M139" s="120"/>
      <c r="N139" s="120"/>
      <c r="O139" s="120"/>
      <c r="P139" s="94"/>
      <c r="Q139" s="136"/>
      <c r="R139" s="121"/>
      <c r="S139" s="93"/>
      <c r="T139" s="93"/>
      <c r="U139" s="93"/>
      <c r="V139" s="93"/>
      <c r="W139" s="274"/>
      <c r="X139" s="274"/>
    </row>
    <row r="140" spans="1:24" ht="15.75" customHeight="1">
      <c r="A140" s="93"/>
      <c r="B140" s="97"/>
      <c r="C140" s="97"/>
      <c r="D140" s="97"/>
      <c r="E140" s="97"/>
      <c r="F140" s="97"/>
      <c r="G140" s="97"/>
      <c r="H140" s="93"/>
      <c r="I140" s="93"/>
      <c r="J140" s="93"/>
      <c r="K140" s="119"/>
      <c r="L140" s="120"/>
      <c r="M140" s="120"/>
      <c r="N140" s="120"/>
      <c r="O140" s="120"/>
      <c r="P140" s="94"/>
      <c r="Q140" s="136"/>
      <c r="R140" s="121"/>
      <c r="S140" s="93"/>
      <c r="T140" s="93"/>
      <c r="U140" s="93"/>
      <c r="V140" s="93"/>
      <c r="W140" s="274"/>
      <c r="X140" s="274"/>
    </row>
    <row r="141" spans="1:24" ht="15.75" customHeight="1">
      <c r="A141" s="93"/>
      <c r="B141" s="97"/>
      <c r="C141" s="97"/>
      <c r="D141" s="97"/>
      <c r="E141" s="97"/>
      <c r="F141" s="97"/>
      <c r="G141" s="97"/>
      <c r="H141" s="93"/>
      <c r="I141" s="93"/>
      <c r="J141" s="93"/>
      <c r="K141" s="119"/>
      <c r="L141" s="120"/>
      <c r="M141" s="120"/>
      <c r="N141" s="120"/>
      <c r="O141" s="120"/>
      <c r="P141" s="94"/>
      <c r="Q141" s="136"/>
      <c r="R141" s="121"/>
      <c r="S141" s="93"/>
      <c r="T141" s="93"/>
      <c r="U141" s="93"/>
      <c r="V141" s="93"/>
      <c r="W141" s="274"/>
      <c r="X141" s="274"/>
    </row>
    <row r="142" spans="1:24" ht="15.75" customHeight="1">
      <c r="A142" s="93"/>
      <c r="B142" s="97"/>
      <c r="C142" s="97"/>
      <c r="D142" s="97"/>
      <c r="E142" s="97"/>
      <c r="F142" s="97"/>
      <c r="G142" s="97"/>
      <c r="H142" s="93"/>
      <c r="I142" s="93"/>
      <c r="J142" s="93"/>
      <c r="K142" s="119"/>
      <c r="L142" s="120"/>
      <c r="M142" s="120"/>
      <c r="N142" s="120"/>
      <c r="O142" s="120"/>
      <c r="P142" s="94"/>
      <c r="Q142" s="136"/>
      <c r="R142" s="121"/>
      <c r="S142" s="93"/>
      <c r="T142" s="93"/>
      <c r="U142" s="93"/>
      <c r="V142" s="93"/>
      <c r="W142" s="274"/>
      <c r="X142" s="274"/>
    </row>
    <row r="143" spans="1:24" ht="15.75" customHeight="1">
      <c r="A143" s="93"/>
      <c r="B143" s="97"/>
      <c r="C143" s="97"/>
      <c r="D143" s="97"/>
      <c r="E143" s="97"/>
      <c r="F143" s="97"/>
      <c r="G143" s="97"/>
      <c r="H143" s="93"/>
      <c r="I143" s="93"/>
      <c r="J143" s="93"/>
      <c r="K143" s="119"/>
      <c r="L143" s="120"/>
      <c r="M143" s="120"/>
      <c r="N143" s="120"/>
      <c r="O143" s="120"/>
      <c r="P143" s="94"/>
      <c r="Q143" s="136"/>
      <c r="R143" s="121"/>
      <c r="S143" s="93"/>
      <c r="T143" s="93"/>
      <c r="U143" s="93"/>
      <c r="V143" s="93"/>
      <c r="W143" s="274"/>
      <c r="X143" s="274"/>
    </row>
    <row r="144" spans="1:24" ht="15.75" customHeight="1">
      <c r="A144" s="93"/>
      <c r="B144" s="97"/>
      <c r="C144" s="97"/>
      <c r="D144" s="97"/>
      <c r="E144" s="97"/>
      <c r="F144" s="97"/>
      <c r="G144" s="97"/>
      <c r="H144" s="93"/>
      <c r="I144" s="93"/>
      <c r="J144" s="93"/>
      <c r="K144" s="119"/>
      <c r="L144" s="120"/>
      <c r="M144" s="120"/>
      <c r="N144" s="120"/>
      <c r="O144" s="120"/>
      <c r="P144" s="94"/>
      <c r="Q144" s="136"/>
      <c r="R144" s="121"/>
      <c r="S144" s="93"/>
      <c r="T144" s="93"/>
      <c r="U144" s="93"/>
      <c r="V144" s="93"/>
      <c r="W144" s="274"/>
      <c r="X144" s="274"/>
    </row>
    <row r="145" spans="1:24" ht="15.75" customHeight="1">
      <c r="A145" s="93"/>
      <c r="B145" s="97"/>
      <c r="C145" s="97"/>
      <c r="D145" s="97"/>
      <c r="E145" s="97"/>
      <c r="F145" s="97"/>
      <c r="G145" s="97"/>
      <c r="H145" s="93"/>
      <c r="I145" s="93"/>
      <c r="J145" s="93"/>
      <c r="K145" s="119"/>
      <c r="L145" s="120"/>
      <c r="M145" s="120"/>
      <c r="N145" s="120"/>
      <c r="O145" s="120"/>
      <c r="P145" s="94"/>
      <c r="Q145" s="136"/>
      <c r="R145" s="121"/>
      <c r="S145" s="93"/>
      <c r="T145" s="93"/>
      <c r="U145" s="93"/>
      <c r="V145" s="93"/>
      <c r="W145" s="274"/>
      <c r="X145" s="274"/>
    </row>
    <row r="146" spans="1:24" ht="15.75" customHeight="1">
      <c r="A146" s="93"/>
      <c r="B146" s="97"/>
      <c r="C146" s="97"/>
      <c r="D146" s="97"/>
      <c r="E146" s="97"/>
      <c r="F146" s="97"/>
      <c r="G146" s="97"/>
      <c r="H146" s="93"/>
      <c r="I146" s="93"/>
      <c r="J146" s="93"/>
      <c r="K146" s="119"/>
      <c r="L146" s="120"/>
      <c r="M146" s="120"/>
      <c r="N146" s="120"/>
      <c r="O146" s="120"/>
      <c r="P146" s="94"/>
      <c r="Q146" s="136"/>
      <c r="R146" s="121"/>
      <c r="S146" s="93"/>
      <c r="T146" s="93"/>
      <c r="U146" s="93"/>
      <c r="V146" s="93"/>
      <c r="W146" s="274"/>
      <c r="X146" s="274"/>
    </row>
    <row r="147" spans="1:24" ht="15.75" customHeight="1">
      <c r="A147" s="93"/>
      <c r="B147" s="97"/>
      <c r="C147" s="97"/>
      <c r="D147" s="97"/>
      <c r="E147" s="97"/>
      <c r="F147" s="97"/>
      <c r="G147" s="97"/>
      <c r="H147" s="93"/>
      <c r="I147" s="93"/>
      <c r="J147" s="93"/>
      <c r="K147" s="119"/>
      <c r="L147" s="120"/>
      <c r="M147" s="120"/>
      <c r="N147" s="120"/>
      <c r="O147" s="120"/>
      <c r="P147" s="94"/>
      <c r="Q147" s="136"/>
      <c r="R147" s="121"/>
      <c r="S147" s="93"/>
      <c r="T147" s="93"/>
      <c r="U147" s="93"/>
      <c r="V147" s="93"/>
      <c r="W147" s="274"/>
      <c r="X147" s="274"/>
    </row>
    <row r="148" spans="1:24" ht="15.75" customHeight="1">
      <c r="A148" s="93"/>
      <c r="B148" s="97"/>
      <c r="C148" s="97"/>
      <c r="D148" s="97"/>
      <c r="E148" s="97"/>
      <c r="F148" s="97"/>
      <c r="G148" s="97"/>
      <c r="H148" s="93"/>
      <c r="I148" s="93"/>
      <c r="J148" s="93"/>
      <c r="K148" s="119"/>
      <c r="L148" s="120"/>
      <c r="M148" s="120"/>
      <c r="N148" s="120"/>
      <c r="O148" s="120"/>
      <c r="P148" s="94"/>
      <c r="Q148" s="136"/>
      <c r="R148" s="121"/>
      <c r="S148" s="93"/>
      <c r="T148" s="93"/>
      <c r="U148" s="93"/>
      <c r="V148" s="93"/>
      <c r="W148" s="274"/>
      <c r="X148" s="274"/>
    </row>
    <row r="149" spans="1:24" ht="15.75" customHeight="1">
      <c r="A149" s="93"/>
      <c r="B149" s="97"/>
      <c r="C149" s="97"/>
      <c r="D149" s="97"/>
      <c r="E149" s="97"/>
      <c r="F149" s="97"/>
      <c r="G149" s="97"/>
      <c r="H149" s="93"/>
      <c r="I149" s="93"/>
      <c r="J149" s="93"/>
      <c r="K149" s="119"/>
      <c r="L149" s="120"/>
      <c r="M149" s="120"/>
      <c r="N149" s="120"/>
      <c r="O149" s="120"/>
      <c r="P149" s="94"/>
      <c r="Q149" s="136"/>
      <c r="R149" s="121"/>
      <c r="S149" s="93"/>
      <c r="T149" s="93"/>
      <c r="U149" s="93"/>
      <c r="V149" s="93"/>
      <c r="W149" s="274"/>
      <c r="X149" s="274"/>
    </row>
    <row r="150" spans="1:24" ht="15.75" customHeight="1">
      <c r="A150" s="93"/>
      <c r="B150" s="97"/>
      <c r="C150" s="97"/>
      <c r="D150" s="97"/>
      <c r="E150" s="97"/>
      <c r="F150" s="97"/>
      <c r="G150" s="97"/>
      <c r="H150" s="93"/>
      <c r="I150" s="93"/>
      <c r="J150" s="93"/>
      <c r="K150" s="119"/>
      <c r="L150" s="120"/>
      <c r="M150" s="120"/>
      <c r="N150" s="120"/>
      <c r="O150" s="120"/>
      <c r="P150" s="94"/>
      <c r="Q150" s="136"/>
      <c r="R150" s="121"/>
      <c r="S150" s="93"/>
      <c r="T150" s="93"/>
      <c r="U150" s="93"/>
      <c r="V150" s="93"/>
      <c r="W150" s="274"/>
      <c r="X150" s="274"/>
    </row>
    <row r="151" spans="1:24" ht="15.75" customHeight="1">
      <c r="A151" s="93"/>
      <c r="B151" s="97"/>
      <c r="C151" s="97"/>
      <c r="D151" s="97"/>
      <c r="E151" s="97"/>
      <c r="F151" s="97"/>
      <c r="G151" s="97"/>
      <c r="H151" s="93"/>
      <c r="I151" s="93"/>
      <c r="J151" s="93"/>
      <c r="K151" s="119"/>
      <c r="L151" s="120"/>
      <c r="M151" s="120"/>
      <c r="N151" s="120"/>
      <c r="O151" s="120"/>
      <c r="P151" s="94"/>
      <c r="Q151" s="136"/>
      <c r="R151" s="121"/>
      <c r="S151" s="93"/>
      <c r="T151" s="93"/>
      <c r="U151" s="93"/>
      <c r="V151" s="93"/>
      <c r="W151" s="274"/>
      <c r="X151" s="274"/>
    </row>
    <row r="152" spans="1:24" ht="15.75" customHeight="1">
      <c r="A152" s="93"/>
      <c r="B152" s="97"/>
      <c r="C152" s="97"/>
      <c r="D152" s="97"/>
      <c r="E152" s="97"/>
      <c r="F152" s="97"/>
      <c r="G152" s="97"/>
      <c r="H152" s="93"/>
      <c r="I152" s="93"/>
      <c r="J152" s="93"/>
      <c r="K152" s="119"/>
      <c r="L152" s="120"/>
      <c r="M152" s="120"/>
      <c r="N152" s="120"/>
      <c r="O152" s="120"/>
      <c r="P152" s="94"/>
      <c r="Q152" s="136"/>
      <c r="R152" s="121"/>
      <c r="S152" s="93"/>
      <c r="T152" s="93"/>
      <c r="U152" s="93"/>
      <c r="V152" s="93"/>
      <c r="W152" s="274"/>
      <c r="X152" s="274"/>
    </row>
    <row r="153" spans="1:24" ht="15.75" customHeight="1">
      <c r="A153" s="93"/>
      <c r="B153" s="97"/>
      <c r="C153" s="97"/>
      <c r="D153" s="97"/>
      <c r="E153" s="97"/>
      <c r="F153" s="97"/>
      <c r="G153" s="97"/>
      <c r="H153" s="93"/>
      <c r="I153" s="93"/>
      <c r="J153" s="93"/>
      <c r="K153" s="119"/>
      <c r="L153" s="120"/>
      <c r="M153" s="120"/>
      <c r="N153" s="120"/>
      <c r="O153" s="120"/>
      <c r="P153" s="94"/>
      <c r="Q153" s="136"/>
      <c r="R153" s="121"/>
      <c r="S153" s="93"/>
      <c r="T153" s="93"/>
      <c r="U153" s="93"/>
      <c r="V153" s="93"/>
      <c r="W153" s="274"/>
      <c r="X153" s="274"/>
    </row>
    <row r="154" spans="1:24" ht="15.75" customHeight="1">
      <c r="A154" s="93"/>
      <c r="B154" s="97"/>
      <c r="C154" s="97"/>
      <c r="D154" s="97"/>
      <c r="E154" s="97"/>
      <c r="F154" s="97"/>
      <c r="G154" s="97"/>
      <c r="H154" s="93"/>
      <c r="I154" s="93"/>
      <c r="J154" s="93"/>
      <c r="K154" s="119"/>
      <c r="L154" s="120"/>
      <c r="M154" s="120"/>
      <c r="N154" s="120"/>
      <c r="O154" s="120"/>
      <c r="P154" s="94"/>
      <c r="Q154" s="136"/>
      <c r="R154" s="121"/>
      <c r="S154" s="93"/>
      <c r="T154" s="93"/>
      <c r="U154" s="93"/>
      <c r="V154" s="93"/>
      <c r="W154" s="274"/>
      <c r="X154" s="274"/>
    </row>
    <row r="155" spans="1:24" ht="15.75" customHeight="1">
      <c r="A155" s="93"/>
      <c r="B155" s="97"/>
      <c r="C155" s="97"/>
      <c r="D155" s="97"/>
      <c r="E155" s="97"/>
      <c r="F155" s="97"/>
      <c r="G155" s="97"/>
      <c r="H155" s="93"/>
      <c r="I155" s="93"/>
      <c r="J155" s="93"/>
      <c r="K155" s="119"/>
      <c r="L155" s="120"/>
      <c r="M155" s="120"/>
      <c r="N155" s="120"/>
      <c r="O155" s="120"/>
      <c r="P155" s="94"/>
      <c r="Q155" s="136"/>
      <c r="R155" s="121"/>
      <c r="S155" s="93"/>
      <c r="T155" s="93"/>
      <c r="U155" s="93"/>
      <c r="V155" s="93"/>
      <c r="W155" s="274"/>
      <c r="X155" s="274"/>
    </row>
    <row r="156" spans="1:24" ht="15.75" customHeight="1">
      <c r="A156" s="93"/>
      <c r="B156" s="97"/>
      <c r="C156" s="97"/>
      <c r="D156" s="97"/>
      <c r="E156" s="97"/>
      <c r="F156" s="97"/>
      <c r="G156" s="97"/>
      <c r="H156" s="93"/>
      <c r="I156" s="93"/>
      <c r="J156" s="93"/>
      <c r="K156" s="119"/>
      <c r="L156" s="120"/>
      <c r="M156" s="120"/>
      <c r="N156" s="120"/>
      <c r="O156" s="120"/>
      <c r="P156" s="94"/>
      <c r="Q156" s="136"/>
      <c r="R156" s="121"/>
      <c r="S156" s="93"/>
      <c r="T156" s="93"/>
      <c r="U156" s="93"/>
      <c r="V156" s="93"/>
      <c r="W156" s="274"/>
      <c r="X156" s="274"/>
    </row>
    <row r="157" spans="1:24" ht="15.75" customHeight="1">
      <c r="A157" s="93"/>
      <c r="B157" s="97"/>
      <c r="C157" s="97"/>
      <c r="D157" s="97"/>
      <c r="E157" s="97"/>
      <c r="F157" s="97"/>
      <c r="G157" s="97"/>
      <c r="H157" s="93"/>
      <c r="I157" s="93"/>
      <c r="J157" s="93"/>
      <c r="K157" s="119"/>
      <c r="L157" s="120"/>
      <c r="M157" s="120"/>
      <c r="N157" s="120"/>
      <c r="O157" s="120"/>
      <c r="P157" s="94"/>
      <c r="Q157" s="136"/>
      <c r="R157" s="121"/>
      <c r="S157" s="93"/>
      <c r="T157" s="93"/>
      <c r="U157" s="93"/>
      <c r="V157" s="93"/>
      <c r="W157" s="274"/>
      <c r="X157" s="274"/>
    </row>
    <row r="158" spans="1:24" ht="15.75" customHeight="1">
      <c r="A158" s="93"/>
      <c r="B158" s="97"/>
      <c r="C158" s="97"/>
      <c r="D158" s="97"/>
      <c r="E158" s="97"/>
      <c r="F158" s="97"/>
      <c r="G158" s="97"/>
      <c r="H158" s="93"/>
      <c r="I158" s="93"/>
      <c r="J158" s="93"/>
      <c r="K158" s="119"/>
      <c r="L158" s="120"/>
      <c r="M158" s="120"/>
      <c r="N158" s="120"/>
      <c r="O158" s="120"/>
      <c r="P158" s="94"/>
      <c r="Q158" s="136"/>
      <c r="R158" s="121"/>
      <c r="S158" s="93"/>
      <c r="T158" s="93"/>
      <c r="U158" s="93"/>
      <c r="V158" s="93"/>
      <c r="W158" s="274"/>
      <c r="X158" s="274"/>
    </row>
    <row r="159" spans="1:24" ht="15.75" customHeight="1">
      <c r="A159" s="93"/>
      <c r="B159" s="97"/>
      <c r="C159" s="97"/>
      <c r="D159" s="97"/>
      <c r="E159" s="97"/>
      <c r="F159" s="97"/>
      <c r="G159" s="97"/>
      <c r="H159" s="93"/>
      <c r="I159" s="93"/>
      <c r="J159" s="93"/>
      <c r="K159" s="119"/>
      <c r="L159" s="120"/>
      <c r="M159" s="120"/>
      <c r="N159" s="120"/>
      <c r="O159" s="120"/>
      <c r="P159" s="94"/>
      <c r="Q159" s="136"/>
      <c r="R159" s="121"/>
      <c r="S159" s="93"/>
      <c r="T159" s="93"/>
      <c r="U159" s="93"/>
      <c r="V159" s="93"/>
      <c r="W159" s="274"/>
      <c r="X159" s="274"/>
    </row>
    <row r="160" spans="1:24" ht="15.75" customHeight="1">
      <c r="A160" s="93"/>
      <c r="B160" s="97"/>
      <c r="C160" s="97"/>
      <c r="D160" s="97"/>
      <c r="E160" s="97"/>
      <c r="F160" s="97"/>
      <c r="G160" s="97"/>
      <c r="H160" s="93"/>
      <c r="I160" s="93"/>
      <c r="J160" s="93"/>
      <c r="K160" s="119"/>
      <c r="L160" s="120"/>
      <c r="M160" s="120"/>
      <c r="N160" s="120"/>
      <c r="O160" s="120"/>
      <c r="P160" s="94"/>
      <c r="Q160" s="136"/>
      <c r="R160" s="121"/>
      <c r="S160" s="93"/>
      <c r="T160" s="93"/>
      <c r="U160" s="93"/>
      <c r="V160" s="93"/>
      <c r="W160" s="274"/>
      <c r="X160" s="274"/>
    </row>
    <row r="161" spans="1:24" ht="15.75" customHeight="1">
      <c r="A161" s="93"/>
      <c r="B161" s="97"/>
      <c r="C161" s="97"/>
      <c r="D161" s="97"/>
      <c r="E161" s="97"/>
      <c r="F161" s="97"/>
      <c r="G161" s="97"/>
      <c r="H161" s="93"/>
      <c r="I161" s="93"/>
      <c r="J161" s="93"/>
      <c r="K161" s="119"/>
      <c r="L161" s="120"/>
      <c r="M161" s="120"/>
      <c r="N161" s="120"/>
      <c r="O161" s="120"/>
      <c r="P161" s="94"/>
      <c r="Q161" s="136"/>
      <c r="R161" s="121"/>
      <c r="S161" s="93"/>
      <c r="T161" s="93"/>
      <c r="U161" s="93"/>
      <c r="V161" s="93"/>
      <c r="W161" s="274"/>
      <c r="X161" s="274"/>
    </row>
    <row r="162" spans="1:24" ht="15.75" customHeight="1">
      <c r="A162" s="93"/>
      <c r="B162" s="97"/>
      <c r="C162" s="97"/>
      <c r="D162" s="97"/>
      <c r="E162" s="97"/>
      <c r="F162" s="97"/>
      <c r="G162" s="97"/>
      <c r="H162" s="93"/>
      <c r="I162" s="93"/>
      <c r="J162" s="93"/>
      <c r="K162" s="119"/>
      <c r="L162" s="120"/>
      <c r="M162" s="120"/>
      <c r="N162" s="120"/>
      <c r="O162" s="120"/>
      <c r="P162" s="94"/>
      <c r="Q162" s="136"/>
      <c r="R162" s="121"/>
      <c r="S162" s="93"/>
      <c r="T162" s="93"/>
      <c r="U162" s="93"/>
      <c r="V162" s="93"/>
      <c r="W162" s="274"/>
      <c r="X162" s="274"/>
    </row>
    <row r="163" spans="1:24" ht="15.75" customHeight="1">
      <c r="A163" s="93"/>
      <c r="B163" s="97"/>
      <c r="C163" s="97"/>
      <c r="D163" s="97"/>
      <c r="E163" s="97"/>
      <c r="F163" s="97"/>
      <c r="G163" s="97"/>
      <c r="H163" s="93"/>
      <c r="I163" s="93"/>
      <c r="J163" s="93"/>
      <c r="K163" s="119"/>
      <c r="L163" s="120"/>
      <c r="M163" s="120"/>
      <c r="N163" s="120"/>
      <c r="O163" s="120"/>
      <c r="P163" s="94"/>
      <c r="Q163" s="136"/>
      <c r="R163" s="121"/>
      <c r="S163" s="93"/>
      <c r="T163" s="93"/>
      <c r="U163" s="93"/>
      <c r="V163" s="93"/>
      <c r="W163" s="274"/>
      <c r="X163" s="274"/>
    </row>
    <row r="164" spans="1:24" ht="15.75" customHeight="1">
      <c r="A164" s="93"/>
      <c r="B164" s="97"/>
      <c r="C164" s="97"/>
      <c r="D164" s="97"/>
      <c r="E164" s="97"/>
      <c r="F164" s="97"/>
      <c r="G164" s="97"/>
      <c r="H164" s="93"/>
      <c r="I164" s="93"/>
      <c r="J164" s="93"/>
      <c r="K164" s="119"/>
      <c r="L164" s="120"/>
      <c r="M164" s="120"/>
      <c r="N164" s="120"/>
      <c r="O164" s="120"/>
      <c r="P164" s="94"/>
      <c r="Q164" s="136"/>
      <c r="R164" s="121"/>
      <c r="S164" s="93"/>
      <c r="T164" s="93"/>
      <c r="U164" s="93"/>
      <c r="V164" s="93"/>
      <c r="W164" s="274"/>
      <c r="X164" s="274"/>
    </row>
    <row r="165" spans="1:24" ht="15.75" customHeight="1">
      <c r="A165" s="93"/>
      <c r="B165" s="97"/>
      <c r="C165" s="97"/>
      <c r="D165" s="97"/>
      <c r="E165" s="97"/>
      <c r="F165" s="97"/>
      <c r="G165" s="97"/>
      <c r="H165" s="93"/>
      <c r="I165" s="93"/>
      <c r="J165" s="93"/>
      <c r="K165" s="119"/>
      <c r="L165" s="120"/>
      <c r="M165" s="120"/>
      <c r="N165" s="120"/>
      <c r="O165" s="120"/>
      <c r="P165" s="94"/>
      <c r="Q165" s="136"/>
      <c r="R165" s="121"/>
      <c r="S165" s="93"/>
      <c r="T165" s="93"/>
      <c r="U165" s="93"/>
      <c r="V165" s="93"/>
      <c r="W165" s="274"/>
      <c r="X165" s="274"/>
    </row>
    <row r="166" spans="1:24" ht="15.75" customHeight="1">
      <c r="A166" s="93"/>
      <c r="B166" s="97"/>
      <c r="C166" s="97"/>
      <c r="D166" s="97"/>
      <c r="E166" s="97"/>
      <c r="F166" s="97"/>
      <c r="G166" s="97"/>
      <c r="H166" s="93"/>
      <c r="I166" s="93"/>
      <c r="J166" s="93"/>
      <c r="K166" s="119"/>
      <c r="L166" s="120"/>
      <c r="M166" s="120"/>
      <c r="N166" s="120"/>
      <c r="O166" s="120"/>
      <c r="P166" s="94"/>
      <c r="Q166" s="136"/>
      <c r="R166" s="121"/>
      <c r="S166" s="93"/>
      <c r="T166" s="93"/>
      <c r="U166" s="93"/>
      <c r="V166" s="93"/>
      <c r="W166" s="274"/>
      <c r="X166" s="274"/>
    </row>
    <row r="167" spans="1:24" ht="15.75" customHeight="1">
      <c r="A167" s="93"/>
      <c r="B167" s="97"/>
      <c r="C167" s="97"/>
      <c r="D167" s="97"/>
      <c r="E167" s="97"/>
      <c r="F167" s="97"/>
      <c r="G167" s="97"/>
      <c r="H167" s="93"/>
      <c r="I167" s="93"/>
      <c r="J167" s="93"/>
      <c r="K167" s="119"/>
      <c r="L167" s="120"/>
      <c r="M167" s="120"/>
      <c r="N167" s="120"/>
      <c r="O167" s="120"/>
      <c r="P167" s="94"/>
      <c r="Q167" s="136"/>
      <c r="R167" s="121"/>
      <c r="S167" s="93"/>
      <c r="T167" s="93"/>
      <c r="U167" s="93"/>
      <c r="V167" s="93"/>
      <c r="W167" s="274"/>
      <c r="X167" s="274"/>
    </row>
    <row r="168" spans="1:24" ht="15.75" customHeight="1">
      <c r="A168" s="93"/>
      <c r="B168" s="97"/>
      <c r="C168" s="97"/>
      <c r="D168" s="97"/>
      <c r="E168" s="97"/>
      <c r="F168" s="97"/>
      <c r="G168" s="97"/>
      <c r="H168" s="93"/>
      <c r="I168" s="93"/>
      <c r="J168" s="93"/>
      <c r="K168" s="119"/>
      <c r="L168" s="120"/>
      <c r="M168" s="120"/>
      <c r="N168" s="120"/>
      <c r="O168" s="120"/>
      <c r="P168" s="94"/>
      <c r="Q168" s="136"/>
      <c r="R168" s="121"/>
      <c r="S168" s="93"/>
      <c r="T168" s="93"/>
      <c r="U168" s="93"/>
      <c r="V168" s="93"/>
      <c r="W168" s="274"/>
      <c r="X168" s="274"/>
    </row>
    <row r="169" spans="1:24" ht="15.75" customHeight="1">
      <c r="A169" s="93"/>
      <c r="B169" s="97"/>
      <c r="C169" s="97"/>
      <c r="D169" s="97"/>
      <c r="E169" s="97"/>
      <c r="F169" s="97"/>
      <c r="G169" s="97"/>
      <c r="H169" s="93"/>
      <c r="I169" s="93"/>
      <c r="J169" s="93"/>
      <c r="K169" s="119"/>
      <c r="L169" s="120"/>
      <c r="M169" s="120"/>
      <c r="N169" s="120"/>
      <c r="O169" s="120"/>
      <c r="P169" s="94"/>
      <c r="Q169" s="136"/>
      <c r="R169" s="121"/>
      <c r="S169" s="93"/>
      <c r="T169" s="93"/>
      <c r="U169" s="93"/>
      <c r="V169" s="93"/>
      <c r="W169" s="274"/>
      <c r="X169" s="274"/>
    </row>
    <row r="170" spans="1:24" ht="15.75" customHeight="1">
      <c r="A170" s="93"/>
      <c r="B170" s="97"/>
      <c r="C170" s="97"/>
      <c r="D170" s="97"/>
      <c r="E170" s="97"/>
      <c r="F170" s="97"/>
      <c r="G170" s="97"/>
      <c r="H170" s="93"/>
      <c r="I170" s="93"/>
      <c r="J170" s="93"/>
      <c r="K170" s="119"/>
      <c r="L170" s="120"/>
      <c r="M170" s="120"/>
      <c r="N170" s="120"/>
      <c r="O170" s="120"/>
      <c r="P170" s="94"/>
      <c r="Q170" s="136"/>
      <c r="R170" s="121"/>
      <c r="S170" s="93"/>
      <c r="T170" s="93"/>
      <c r="U170" s="93"/>
      <c r="V170" s="93"/>
      <c r="W170" s="274"/>
      <c r="X170" s="274"/>
    </row>
    <row r="171" spans="1:24" ht="15.75" customHeight="1">
      <c r="A171" s="93"/>
      <c r="B171" s="97"/>
      <c r="C171" s="97"/>
      <c r="D171" s="97"/>
      <c r="E171" s="97"/>
      <c r="F171" s="97"/>
      <c r="G171" s="97"/>
      <c r="H171" s="93"/>
      <c r="I171" s="93"/>
      <c r="J171" s="93"/>
      <c r="K171" s="119"/>
      <c r="L171" s="120"/>
      <c r="M171" s="120"/>
      <c r="N171" s="120"/>
      <c r="O171" s="120"/>
      <c r="P171" s="94"/>
      <c r="Q171" s="136"/>
      <c r="R171" s="121"/>
      <c r="S171" s="93"/>
      <c r="T171" s="93"/>
      <c r="U171" s="93"/>
      <c r="V171" s="93"/>
      <c r="W171" s="274"/>
      <c r="X171" s="274"/>
    </row>
    <row r="172" spans="1:24" ht="15.75" customHeight="1">
      <c r="A172" s="93"/>
      <c r="B172" s="97"/>
      <c r="C172" s="97"/>
      <c r="D172" s="97"/>
      <c r="E172" s="97"/>
      <c r="F172" s="97"/>
      <c r="G172" s="97"/>
      <c r="H172" s="93"/>
      <c r="I172" s="93"/>
      <c r="J172" s="93"/>
      <c r="K172" s="119"/>
      <c r="L172" s="120"/>
      <c r="M172" s="120"/>
      <c r="N172" s="120"/>
      <c r="O172" s="120"/>
      <c r="P172" s="94"/>
      <c r="Q172" s="136"/>
      <c r="R172" s="121"/>
      <c r="S172" s="93"/>
      <c r="T172" s="93"/>
      <c r="U172" s="93"/>
      <c r="V172" s="93"/>
      <c r="W172" s="274"/>
      <c r="X172" s="274"/>
    </row>
    <row r="173" spans="1:24" ht="15.75" customHeight="1">
      <c r="A173" s="93"/>
      <c r="B173" s="97"/>
      <c r="C173" s="97"/>
      <c r="D173" s="97"/>
      <c r="E173" s="97"/>
      <c r="F173" s="97"/>
      <c r="G173" s="97"/>
      <c r="H173" s="93"/>
      <c r="I173" s="93"/>
      <c r="J173" s="93"/>
      <c r="K173" s="119"/>
      <c r="L173" s="120"/>
      <c r="M173" s="120"/>
      <c r="N173" s="120"/>
      <c r="O173" s="120"/>
      <c r="P173" s="94"/>
      <c r="Q173" s="136"/>
      <c r="R173" s="121"/>
      <c r="S173" s="93"/>
      <c r="T173" s="93"/>
      <c r="U173" s="93"/>
      <c r="V173" s="93"/>
      <c r="W173" s="274"/>
      <c r="X173" s="274"/>
    </row>
    <row r="174" spans="1:24" ht="15.75" customHeight="1">
      <c r="A174" s="93"/>
      <c r="B174" s="97"/>
      <c r="C174" s="97"/>
      <c r="D174" s="97"/>
      <c r="E174" s="97"/>
      <c r="F174" s="97"/>
      <c r="G174" s="97"/>
      <c r="H174" s="93"/>
      <c r="I174" s="93"/>
      <c r="J174" s="93"/>
      <c r="K174" s="119"/>
      <c r="L174" s="120"/>
      <c r="M174" s="120"/>
      <c r="N174" s="120"/>
      <c r="O174" s="120"/>
      <c r="P174" s="94"/>
      <c r="Q174" s="136"/>
      <c r="R174" s="121"/>
      <c r="S174" s="93"/>
      <c r="T174" s="93"/>
      <c r="U174" s="93"/>
      <c r="V174" s="93"/>
      <c r="W174" s="274"/>
      <c r="X174" s="274"/>
    </row>
    <row r="175" spans="1:24" ht="15.75" customHeight="1">
      <c r="A175" s="93"/>
      <c r="B175" s="97"/>
      <c r="C175" s="97"/>
      <c r="D175" s="97"/>
      <c r="E175" s="97"/>
      <c r="F175" s="97"/>
      <c r="G175" s="97"/>
      <c r="H175" s="93"/>
      <c r="I175" s="93"/>
      <c r="J175" s="93"/>
      <c r="K175" s="119"/>
      <c r="L175" s="120"/>
      <c r="M175" s="120"/>
      <c r="N175" s="120"/>
      <c r="O175" s="120"/>
      <c r="P175" s="94"/>
      <c r="Q175" s="136"/>
      <c r="R175" s="121"/>
      <c r="S175" s="93"/>
      <c r="T175" s="93"/>
      <c r="U175" s="93"/>
      <c r="V175" s="93"/>
      <c r="W175" s="274"/>
      <c r="X175" s="274"/>
    </row>
    <row r="176" spans="1:24" ht="15.75" customHeight="1">
      <c r="A176" s="93"/>
      <c r="B176" s="97"/>
      <c r="C176" s="97"/>
      <c r="D176" s="97"/>
      <c r="E176" s="97"/>
      <c r="F176" s="97"/>
      <c r="G176" s="97"/>
      <c r="H176" s="93"/>
      <c r="I176" s="93"/>
      <c r="J176" s="93"/>
      <c r="K176" s="119"/>
      <c r="L176" s="120"/>
      <c r="M176" s="120"/>
      <c r="N176" s="120"/>
      <c r="O176" s="120"/>
      <c r="P176" s="94"/>
      <c r="Q176" s="136"/>
      <c r="R176" s="121"/>
      <c r="S176" s="93"/>
      <c r="T176" s="93"/>
      <c r="U176" s="93"/>
      <c r="V176" s="93"/>
      <c r="W176" s="274"/>
      <c r="X176" s="274"/>
    </row>
    <row r="177" spans="1:24" ht="15.75" customHeight="1">
      <c r="A177" s="93"/>
      <c r="B177" s="97"/>
      <c r="C177" s="97"/>
      <c r="D177" s="97"/>
      <c r="E177" s="97"/>
      <c r="F177" s="97"/>
      <c r="G177" s="97"/>
      <c r="H177" s="93"/>
      <c r="I177" s="93"/>
      <c r="J177" s="93"/>
      <c r="K177" s="119"/>
      <c r="L177" s="120"/>
      <c r="M177" s="120"/>
      <c r="N177" s="120"/>
      <c r="O177" s="120"/>
      <c r="P177" s="94"/>
      <c r="Q177" s="136"/>
      <c r="R177" s="121"/>
      <c r="S177" s="93"/>
      <c r="T177" s="93"/>
      <c r="U177" s="93"/>
      <c r="V177" s="93"/>
      <c r="W177" s="274"/>
      <c r="X177" s="274"/>
    </row>
    <row r="178" spans="1:24" ht="15.75" customHeight="1">
      <c r="A178" s="93"/>
      <c r="B178" s="97"/>
      <c r="C178" s="97"/>
      <c r="D178" s="97"/>
      <c r="E178" s="97"/>
      <c r="F178" s="97"/>
      <c r="G178" s="97"/>
      <c r="H178" s="93"/>
      <c r="I178" s="93"/>
      <c r="J178" s="93"/>
      <c r="K178" s="119"/>
      <c r="L178" s="120"/>
      <c r="M178" s="120"/>
      <c r="N178" s="120"/>
      <c r="O178" s="120"/>
      <c r="P178" s="94"/>
      <c r="Q178" s="136"/>
      <c r="R178" s="121"/>
      <c r="S178" s="93"/>
      <c r="T178" s="93"/>
      <c r="U178" s="93"/>
      <c r="V178" s="93"/>
      <c r="W178" s="274"/>
      <c r="X178" s="274"/>
    </row>
    <row r="179" spans="1:24" ht="15.75" customHeight="1">
      <c r="A179" s="93"/>
      <c r="B179" s="97"/>
      <c r="C179" s="97"/>
      <c r="D179" s="97"/>
      <c r="E179" s="97"/>
      <c r="F179" s="97"/>
      <c r="G179" s="97"/>
      <c r="H179" s="93"/>
      <c r="I179" s="93"/>
      <c r="J179" s="93"/>
      <c r="K179" s="119"/>
      <c r="L179" s="120"/>
      <c r="M179" s="120"/>
      <c r="N179" s="120"/>
      <c r="O179" s="120"/>
      <c r="P179" s="94"/>
      <c r="Q179" s="136"/>
      <c r="R179" s="121"/>
      <c r="S179" s="93"/>
      <c r="T179" s="93"/>
      <c r="U179" s="93"/>
      <c r="V179" s="93"/>
      <c r="W179" s="274"/>
      <c r="X179" s="274"/>
    </row>
    <row r="180" spans="1:24" ht="15.75" customHeight="1">
      <c r="A180" s="93"/>
      <c r="B180" s="97"/>
      <c r="C180" s="97"/>
      <c r="D180" s="97"/>
      <c r="E180" s="97"/>
      <c r="F180" s="97"/>
      <c r="G180" s="97"/>
      <c r="H180" s="93"/>
      <c r="I180" s="93"/>
      <c r="J180" s="93"/>
      <c r="K180" s="119"/>
      <c r="L180" s="120"/>
      <c r="M180" s="120"/>
      <c r="N180" s="120"/>
      <c r="O180" s="120"/>
      <c r="P180" s="94"/>
      <c r="Q180" s="136"/>
      <c r="R180" s="121"/>
      <c r="S180" s="93"/>
      <c r="T180" s="93"/>
      <c r="U180" s="93"/>
      <c r="V180" s="93"/>
      <c r="W180" s="274"/>
      <c r="X180" s="274"/>
    </row>
    <row r="181" spans="1:24" ht="15.75" customHeight="1">
      <c r="A181" s="93"/>
      <c r="B181" s="97"/>
      <c r="C181" s="97"/>
      <c r="D181" s="97"/>
      <c r="E181" s="97"/>
      <c r="F181" s="97"/>
      <c r="G181" s="97"/>
      <c r="H181" s="93"/>
      <c r="I181" s="93"/>
      <c r="J181" s="93"/>
      <c r="K181" s="119"/>
      <c r="L181" s="120"/>
      <c r="M181" s="120"/>
      <c r="N181" s="120"/>
      <c r="O181" s="120"/>
      <c r="P181" s="94"/>
      <c r="Q181" s="136"/>
      <c r="R181" s="121"/>
      <c r="S181" s="93"/>
      <c r="T181" s="93"/>
      <c r="U181" s="93"/>
      <c r="V181" s="93"/>
      <c r="W181" s="274"/>
      <c r="X181" s="274"/>
    </row>
    <row r="182" spans="1:24" ht="15.75" customHeight="1">
      <c r="A182" s="93"/>
      <c r="B182" s="97"/>
      <c r="C182" s="97"/>
      <c r="D182" s="97"/>
      <c r="E182" s="97"/>
      <c r="F182" s="97"/>
      <c r="G182" s="97"/>
      <c r="H182" s="93"/>
      <c r="I182" s="93"/>
      <c r="J182" s="93"/>
      <c r="K182" s="119"/>
      <c r="L182" s="120"/>
      <c r="M182" s="120"/>
      <c r="N182" s="120"/>
      <c r="O182" s="120"/>
      <c r="P182" s="94"/>
      <c r="Q182" s="136"/>
      <c r="R182" s="121"/>
      <c r="S182" s="93"/>
      <c r="T182" s="93"/>
      <c r="U182" s="93"/>
      <c r="V182" s="93"/>
      <c r="W182" s="274"/>
      <c r="X182" s="274"/>
    </row>
    <row r="183" spans="1:24" ht="15.75" customHeight="1">
      <c r="A183" s="93"/>
      <c r="B183" s="97"/>
      <c r="C183" s="97"/>
      <c r="D183" s="97"/>
      <c r="E183" s="97"/>
      <c r="F183" s="97"/>
      <c r="G183" s="97"/>
      <c r="H183" s="93"/>
      <c r="I183" s="93"/>
      <c r="J183" s="93"/>
      <c r="K183" s="119"/>
      <c r="L183" s="120"/>
      <c r="M183" s="120"/>
      <c r="N183" s="120"/>
      <c r="O183" s="120"/>
      <c r="P183" s="94"/>
      <c r="Q183" s="136"/>
      <c r="R183" s="121"/>
      <c r="S183" s="93"/>
      <c r="T183" s="93"/>
      <c r="U183" s="93"/>
      <c r="V183" s="93"/>
      <c r="W183" s="274"/>
      <c r="X183" s="274"/>
    </row>
    <row r="184" spans="1:24" ht="15.75" customHeight="1">
      <c r="A184" s="93"/>
      <c r="B184" s="97"/>
      <c r="C184" s="97"/>
      <c r="D184" s="97"/>
      <c r="E184" s="97"/>
      <c r="F184" s="97"/>
      <c r="G184" s="97"/>
      <c r="H184" s="93"/>
      <c r="I184" s="93"/>
      <c r="J184" s="93"/>
      <c r="K184" s="119"/>
      <c r="L184" s="120"/>
      <c r="M184" s="120"/>
      <c r="N184" s="120"/>
      <c r="O184" s="120"/>
      <c r="P184" s="94"/>
      <c r="Q184" s="136"/>
      <c r="R184" s="121"/>
      <c r="S184" s="93"/>
      <c r="T184" s="93"/>
      <c r="U184" s="93"/>
      <c r="V184" s="93"/>
      <c r="W184" s="274"/>
      <c r="X184" s="274"/>
    </row>
    <row r="185" spans="1:24" ht="15.75" customHeight="1">
      <c r="A185" s="93"/>
      <c r="B185" s="97"/>
      <c r="C185" s="97"/>
      <c r="D185" s="97"/>
      <c r="E185" s="97"/>
      <c r="F185" s="97"/>
      <c r="G185" s="97"/>
      <c r="H185" s="93"/>
      <c r="I185" s="93"/>
      <c r="J185" s="93"/>
      <c r="K185" s="119"/>
      <c r="L185" s="120"/>
      <c r="M185" s="120"/>
      <c r="N185" s="120"/>
      <c r="O185" s="120"/>
      <c r="P185" s="94"/>
      <c r="Q185" s="136"/>
      <c r="R185" s="121"/>
      <c r="S185" s="93"/>
      <c r="T185" s="93"/>
      <c r="U185" s="93"/>
      <c r="V185" s="93"/>
      <c r="W185" s="274"/>
      <c r="X185" s="274"/>
    </row>
    <row r="186" spans="1:24" ht="15.75" customHeight="1">
      <c r="A186" s="93"/>
      <c r="B186" s="97"/>
      <c r="C186" s="97"/>
      <c r="D186" s="97"/>
      <c r="E186" s="97"/>
      <c r="F186" s="97"/>
      <c r="G186" s="97"/>
      <c r="H186" s="93"/>
      <c r="I186" s="93"/>
      <c r="J186" s="93"/>
      <c r="K186" s="119"/>
      <c r="L186" s="120"/>
      <c r="M186" s="120"/>
      <c r="N186" s="120"/>
      <c r="O186" s="120"/>
      <c r="P186" s="94"/>
      <c r="Q186" s="136"/>
      <c r="R186" s="121"/>
      <c r="S186" s="93"/>
      <c r="T186" s="93"/>
      <c r="U186" s="93"/>
      <c r="V186" s="93"/>
      <c r="W186" s="274"/>
      <c r="X186" s="274"/>
    </row>
    <row r="187" spans="1:24" ht="15.75" customHeight="1">
      <c r="A187" s="93"/>
      <c r="B187" s="97"/>
      <c r="C187" s="97"/>
      <c r="D187" s="97"/>
      <c r="E187" s="97"/>
      <c r="F187" s="97"/>
      <c r="G187" s="97"/>
      <c r="H187" s="93"/>
      <c r="I187" s="93"/>
      <c r="J187" s="93"/>
      <c r="K187" s="119"/>
      <c r="L187" s="120"/>
      <c r="M187" s="120"/>
      <c r="N187" s="120"/>
      <c r="O187" s="120"/>
      <c r="P187" s="94"/>
      <c r="Q187" s="136"/>
      <c r="R187" s="121"/>
      <c r="S187" s="93"/>
      <c r="T187" s="93"/>
      <c r="U187" s="93"/>
      <c r="V187" s="93"/>
      <c r="W187" s="274"/>
      <c r="X187" s="274"/>
    </row>
    <row r="188" spans="1:24" ht="15.75" customHeight="1">
      <c r="A188" s="93"/>
      <c r="B188" s="97"/>
      <c r="C188" s="97"/>
      <c r="D188" s="97"/>
      <c r="E188" s="97"/>
      <c r="F188" s="97"/>
      <c r="G188" s="97"/>
      <c r="H188" s="93"/>
      <c r="I188" s="93"/>
      <c r="J188" s="93"/>
      <c r="K188" s="119"/>
      <c r="L188" s="120"/>
      <c r="M188" s="120"/>
      <c r="N188" s="120"/>
      <c r="O188" s="120"/>
      <c r="P188" s="94"/>
      <c r="Q188" s="136"/>
      <c r="R188" s="121"/>
      <c r="S188" s="93"/>
      <c r="T188" s="93"/>
      <c r="U188" s="93"/>
      <c r="V188" s="93"/>
      <c r="W188" s="274"/>
      <c r="X188" s="274"/>
    </row>
    <row r="189" spans="1:24" ht="15.75" customHeight="1">
      <c r="A189" s="93"/>
      <c r="B189" s="97"/>
      <c r="C189" s="97"/>
      <c r="D189" s="97"/>
      <c r="E189" s="97"/>
      <c r="F189" s="97"/>
      <c r="G189" s="97"/>
      <c r="H189" s="93"/>
      <c r="I189" s="93"/>
      <c r="J189" s="93"/>
      <c r="K189" s="119"/>
      <c r="L189" s="120"/>
      <c r="M189" s="120"/>
      <c r="N189" s="120"/>
      <c r="O189" s="120"/>
      <c r="P189" s="94"/>
      <c r="Q189" s="136"/>
      <c r="R189" s="121"/>
      <c r="S189" s="93"/>
      <c r="T189" s="93"/>
      <c r="U189" s="93"/>
      <c r="V189" s="93"/>
      <c r="W189" s="274"/>
      <c r="X189" s="274"/>
    </row>
    <row r="190" spans="1:24" ht="15.75" customHeight="1">
      <c r="A190" s="93"/>
      <c r="B190" s="97"/>
      <c r="C190" s="97"/>
      <c r="D190" s="97"/>
      <c r="E190" s="97"/>
      <c r="F190" s="97"/>
      <c r="G190" s="97"/>
      <c r="H190" s="93"/>
      <c r="I190" s="93"/>
      <c r="J190" s="93"/>
      <c r="K190" s="119"/>
      <c r="L190" s="120"/>
      <c r="M190" s="120"/>
      <c r="N190" s="120"/>
      <c r="O190" s="120"/>
      <c r="P190" s="94"/>
      <c r="Q190" s="136"/>
      <c r="R190" s="121"/>
      <c r="S190" s="93"/>
      <c r="T190" s="93"/>
      <c r="U190" s="93"/>
      <c r="V190" s="93"/>
      <c r="W190" s="274"/>
      <c r="X190" s="274"/>
    </row>
    <row r="191" spans="1:24" ht="15.75" customHeight="1">
      <c r="A191" s="93"/>
      <c r="B191" s="97"/>
      <c r="C191" s="97"/>
      <c r="D191" s="97"/>
      <c r="E191" s="97"/>
      <c r="F191" s="97"/>
      <c r="G191" s="97"/>
      <c r="H191" s="93"/>
      <c r="I191" s="93"/>
      <c r="J191" s="93"/>
      <c r="K191" s="119"/>
      <c r="L191" s="120"/>
      <c r="M191" s="120"/>
      <c r="N191" s="120"/>
      <c r="O191" s="120"/>
      <c r="P191" s="94"/>
      <c r="Q191" s="136"/>
      <c r="R191" s="121"/>
      <c r="S191" s="93"/>
      <c r="T191" s="93"/>
      <c r="U191" s="93"/>
      <c r="V191" s="93"/>
      <c r="W191" s="274"/>
      <c r="X191" s="274"/>
    </row>
    <row r="192" spans="1:24" ht="15.75" customHeight="1">
      <c r="A192" s="93"/>
      <c r="B192" s="97"/>
      <c r="C192" s="97"/>
      <c r="D192" s="97"/>
      <c r="E192" s="97"/>
      <c r="F192" s="97"/>
      <c r="G192" s="97"/>
      <c r="H192" s="93"/>
      <c r="I192" s="93"/>
      <c r="J192" s="93"/>
      <c r="K192" s="119"/>
      <c r="L192" s="120"/>
      <c r="M192" s="120"/>
      <c r="N192" s="120"/>
      <c r="O192" s="120"/>
      <c r="P192" s="94"/>
      <c r="Q192" s="136"/>
      <c r="R192" s="121"/>
      <c r="S192" s="93"/>
      <c r="T192" s="93"/>
      <c r="U192" s="93"/>
      <c r="V192" s="93"/>
      <c r="W192" s="274"/>
      <c r="X192" s="274"/>
    </row>
    <row r="193" spans="1:24" ht="15.75" customHeight="1">
      <c r="A193" s="93"/>
      <c r="B193" s="97"/>
      <c r="C193" s="97"/>
      <c r="D193" s="97"/>
      <c r="E193" s="97"/>
      <c r="F193" s="97"/>
      <c r="G193" s="97"/>
      <c r="H193" s="93"/>
      <c r="I193" s="93"/>
      <c r="J193" s="93"/>
      <c r="K193" s="119"/>
      <c r="L193" s="120"/>
      <c r="M193" s="120"/>
      <c r="N193" s="120"/>
      <c r="O193" s="120"/>
      <c r="P193" s="94"/>
      <c r="Q193" s="136"/>
      <c r="R193" s="121"/>
      <c r="S193" s="93"/>
      <c r="T193" s="93"/>
      <c r="U193" s="93"/>
      <c r="V193" s="93"/>
      <c r="W193" s="274"/>
      <c r="X193" s="274"/>
    </row>
    <row r="194" spans="1:24" ht="15.75" customHeight="1">
      <c r="A194" s="93"/>
      <c r="B194" s="97"/>
      <c r="C194" s="97"/>
      <c r="D194" s="97"/>
      <c r="E194" s="97"/>
      <c r="F194" s="97"/>
      <c r="G194" s="97"/>
      <c r="H194" s="93"/>
      <c r="I194" s="93"/>
      <c r="J194" s="93"/>
      <c r="K194" s="119"/>
      <c r="L194" s="120"/>
      <c r="M194" s="120"/>
      <c r="N194" s="120"/>
      <c r="O194" s="120"/>
      <c r="P194" s="94"/>
      <c r="Q194" s="136"/>
      <c r="R194" s="121"/>
      <c r="S194" s="93"/>
      <c r="T194" s="93"/>
      <c r="U194" s="93"/>
      <c r="V194" s="93"/>
      <c r="W194" s="274"/>
      <c r="X194" s="274"/>
    </row>
    <row r="195" spans="1:24" ht="15.75" customHeight="1">
      <c r="A195" s="93"/>
      <c r="B195" s="97"/>
      <c r="C195" s="97"/>
      <c r="D195" s="97"/>
      <c r="E195" s="97"/>
      <c r="F195" s="97"/>
      <c r="G195" s="97"/>
      <c r="H195" s="93"/>
      <c r="I195" s="93"/>
      <c r="J195" s="93"/>
      <c r="K195" s="119"/>
      <c r="L195" s="120"/>
      <c r="M195" s="120"/>
      <c r="N195" s="120"/>
      <c r="O195" s="120"/>
      <c r="P195" s="94"/>
      <c r="Q195" s="136"/>
      <c r="R195" s="121"/>
      <c r="S195" s="93"/>
      <c r="T195" s="93"/>
      <c r="U195" s="93"/>
      <c r="V195" s="93"/>
      <c r="W195" s="274"/>
      <c r="X195" s="274"/>
    </row>
    <row r="196" spans="1:24" ht="15.75" customHeight="1">
      <c r="A196" s="93"/>
      <c r="B196" s="97"/>
      <c r="C196" s="97"/>
      <c r="D196" s="97"/>
      <c r="E196" s="97"/>
      <c r="F196" s="97"/>
      <c r="G196" s="97"/>
      <c r="H196" s="93"/>
      <c r="I196" s="93"/>
      <c r="J196" s="93"/>
      <c r="K196" s="119"/>
      <c r="L196" s="120"/>
      <c r="M196" s="120"/>
      <c r="N196" s="120"/>
      <c r="O196" s="120"/>
      <c r="P196" s="94"/>
      <c r="Q196" s="136"/>
      <c r="R196" s="121"/>
      <c r="S196" s="93"/>
      <c r="T196" s="93"/>
      <c r="U196" s="93"/>
      <c r="V196" s="93"/>
      <c r="W196" s="274"/>
      <c r="X196" s="274"/>
    </row>
    <row r="197" spans="1:24" ht="15.75" customHeight="1">
      <c r="A197" s="93"/>
      <c r="B197" s="97"/>
      <c r="C197" s="97"/>
      <c r="D197" s="97"/>
      <c r="E197" s="97"/>
      <c r="F197" s="97"/>
      <c r="G197" s="97"/>
      <c r="H197" s="93"/>
      <c r="I197" s="93"/>
      <c r="J197" s="93"/>
      <c r="K197" s="119"/>
      <c r="L197" s="120"/>
      <c r="M197" s="120"/>
      <c r="N197" s="120"/>
      <c r="O197" s="120"/>
      <c r="P197" s="94"/>
      <c r="Q197" s="136"/>
      <c r="R197" s="121"/>
      <c r="S197" s="93"/>
      <c r="T197" s="93"/>
      <c r="U197" s="93"/>
      <c r="V197" s="93"/>
      <c r="W197" s="274"/>
      <c r="X197" s="274"/>
    </row>
    <row r="198" spans="1:24" ht="15.75" customHeight="1">
      <c r="A198" s="93"/>
      <c r="B198" s="97"/>
      <c r="C198" s="97"/>
      <c r="D198" s="97"/>
      <c r="E198" s="97"/>
      <c r="F198" s="97"/>
      <c r="G198" s="97"/>
      <c r="H198" s="93"/>
      <c r="I198" s="93"/>
      <c r="J198" s="93"/>
      <c r="K198" s="119"/>
      <c r="L198" s="120"/>
      <c r="M198" s="120"/>
      <c r="N198" s="120"/>
      <c r="O198" s="120"/>
      <c r="P198" s="94"/>
      <c r="Q198" s="136"/>
      <c r="R198" s="121"/>
      <c r="S198" s="93"/>
      <c r="T198" s="93"/>
      <c r="U198" s="93"/>
      <c r="V198" s="93"/>
      <c r="W198" s="274"/>
      <c r="X198" s="274"/>
    </row>
    <row r="199" spans="1:24" ht="15.75" customHeight="1">
      <c r="A199" s="93"/>
      <c r="B199" s="97"/>
      <c r="C199" s="97"/>
      <c r="D199" s="97"/>
      <c r="E199" s="97"/>
      <c r="F199" s="97"/>
      <c r="G199" s="97"/>
      <c r="H199" s="93"/>
      <c r="I199" s="93"/>
      <c r="J199" s="93"/>
      <c r="K199" s="119"/>
      <c r="L199" s="120"/>
      <c r="M199" s="120"/>
      <c r="N199" s="120"/>
      <c r="O199" s="120"/>
      <c r="P199" s="94"/>
      <c r="Q199" s="136"/>
      <c r="R199" s="121"/>
      <c r="S199" s="93"/>
      <c r="T199" s="93"/>
      <c r="U199" s="93"/>
      <c r="V199" s="93"/>
      <c r="W199" s="274"/>
      <c r="X199" s="274"/>
    </row>
    <row r="200" spans="1:24" ht="15.75" customHeight="1">
      <c r="A200" s="93"/>
      <c r="B200" s="97"/>
      <c r="C200" s="97"/>
      <c r="D200" s="97"/>
      <c r="E200" s="97"/>
      <c r="F200" s="97"/>
      <c r="G200" s="97"/>
      <c r="H200" s="93"/>
      <c r="I200" s="93"/>
      <c r="J200" s="93"/>
      <c r="K200" s="119"/>
      <c r="L200" s="120"/>
      <c r="M200" s="120"/>
      <c r="N200" s="120"/>
      <c r="O200" s="120"/>
      <c r="P200" s="94"/>
      <c r="Q200" s="136"/>
      <c r="R200" s="121"/>
      <c r="S200" s="93"/>
      <c r="T200" s="93"/>
      <c r="U200" s="93"/>
      <c r="V200" s="93"/>
      <c r="W200" s="274"/>
      <c r="X200" s="274"/>
    </row>
    <row r="201" spans="1:24" ht="15.75" customHeight="1">
      <c r="A201" s="93"/>
      <c r="B201" s="97"/>
      <c r="C201" s="97"/>
      <c r="D201" s="97"/>
      <c r="E201" s="97"/>
      <c r="F201" s="97"/>
      <c r="G201" s="97"/>
      <c r="H201" s="93"/>
      <c r="I201" s="93"/>
      <c r="J201" s="93"/>
      <c r="K201" s="119"/>
      <c r="L201" s="120"/>
      <c r="M201" s="120"/>
      <c r="N201" s="120"/>
      <c r="O201" s="120"/>
      <c r="P201" s="94"/>
      <c r="Q201" s="136"/>
      <c r="R201" s="121"/>
      <c r="S201" s="93"/>
      <c r="T201" s="93"/>
      <c r="U201" s="93"/>
      <c r="V201" s="93"/>
      <c r="W201" s="274"/>
      <c r="X201" s="274"/>
    </row>
    <row r="202" spans="1:24" ht="15.75" customHeight="1">
      <c r="A202" s="93"/>
      <c r="B202" s="97"/>
      <c r="C202" s="97"/>
      <c r="D202" s="97"/>
      <c r="E202" s="97"/>
      <c r="F202" s="97"/>
      <c r="G202" s="97"/>
      <c r="H202" s="93"/>
      <c r="I202" s="93"/>
      <c r="J202" s="93"/>
      <c r="K202" s="119"/>
      <c r="L202" s="120"/>
      <c r="M202" s="120"/>
      <c r="N202" s="120"/>
      <c r="O202" s="120"/>
      <c r="P202" s="94"/>
      <c r="Q202" s="136"/>
      <c r="R202" s="121"/>
      <c r="S202" s="93"/>
      <c r="T202" s="93"/>
      <c r="U202" s="93"/>
      <c r="V202" s="93"/>
      <c r="W202" s="274"/>
      <c r="X202" s="274"/>
    </row>
    <row r="203" spans="1:24" ht="15.75" customHeight="1">
      <c r="A203" s="93"/>
      <c r="B203" s="97"/>
      <c r="C203" s="97"/>
      <c r="D203" s="97"/>
      <c r="E203" s="97"/>
      <c r="F203" s="97"/>
      <c r="G203" s="97"/>
      <c r="H203" s="93"/>
      <c r="I203" s="93"/>
      <c r="J203" s="93"/>
      <c r="K203" s="119"/>
      <c r="L203" s="120"/>
      <c r="M203" s="120"/>
      <c r="N203" s="120"/>
      <c r="O203" s="120"/>
      <c r="P203" s="94"/>
      <c r="Q203" s="136"/>
      <c r="R203" s="121"/>
      <c r="S203" s="93"/>
      <c r="T203" s="93"/>
      <c r="U203" s="93"/>
      <c r="V203" s="93"/>
      <c r="W203" s="274"/>
      <c r="X203" s="274"/>
    </row>
    <row r="204" spans="1:24" ht="15.75" customHeight="1">
      <c r="A204" s="93"/>
      <c r="B204" s="97"/>
      <c r="C204" s="97"/>
      <c r="D204" s="97"/>
      <c r="E204" s="97"/>
      <c r="F204" s="97"/>
      <c r="G204" s="97"/>
      <c r="H204" s="93"/>
      <c r="I204" s="93"/>
      <c r="J204" s="93"/>
      <c r="K204" s="119"/>
      <c r="L204" s="120"/>
      <c r="M204" s="120"/>
      <c r="N204" s="120"/>
      <c r="O204" s="120"/>
      <c r="P204" s="94"/>
      <c r="Q204" s="136"/>
      <c r="R204" s="121"/>
      <c r="S204" s="93"/>
      <c r="T204" s="93"/>
      <c r="U204" s="93"/>
      <c r="V204" s="93"/>
      <c r="W204" s="274"/>
      <c r="X204" s="274"/>
    </row>
    <row r="205" spans="1:24" ht="15.75" customHeight="1">
      <c r="A205" s="93"/>
      <c r="B205" s="97"/>
      <c r="C205" s="97"/>
      <c r="D205" s="97"/>
      <c r="E205" s="97"/>
      <c r="F205" s="97"/>
      <c r="G205" s="97"/>
      <c r="H205" s="93"/>
      <c r="I205" s="93"/>
      <c r="J205" s="93"/>
      <c r="K205" s="119"/>
      <c r="L205" s="120"/>
      <c r="M205" s="120"/>
      <c r="N205" s="120"/>
      <c r="O205" s="120"/>
      <c r="P205" s="94"/>
      <c r="Q205" s="136"/>
      <c r="R205" s="121"/>
      <c r="S205" s="93"/>
      <c r="T205" s="93"/>
      <c r="U205" s="93"/>
      <c r="V205" s="93"/>
      <c r="W205" s="274"/>
      <c r="X205" s="274"/>
    </row>
    <row r="206" spans="1:24" ht="15.75" customHeight="1">
      <c r="A206" s="93"/>
      <c r="B206" s="97"/>
      <c r="C206" s="97"/>
      <c r="D206" s="97"/>
      <c r="E206" s="97"/>
      <c r="F206" s="97"/>
      <c r="G206" s="97"/>
      <c r="H206" s="93"/>
      <c r="I206" s="93"/>
      <c r="J206" s="93"/>
      <c r="K206" s="119"/>
      <c r="L206" s="120"/>
      <c r="M206" s="120"/>
      <c r="N206" s="120"/>
      <c r="O206" s="120"/>
      <c r="P206" s="94"/>
      <c r="Q206" s="136"/>
      <c r="R206" s="121"/>
      <c r="S206" s="93"/>
      <c r="T206" s="93"/>
      <c r="U206" s="93"/>
      <c r="V206" s="93"/>
      <c r="W206" s="274"/>
      <c r="X206" s="274"/>
    </row>
    <row r="207" spans="1:24" ht="15.75" customHeight="1">
      <c r="A207" s="93"/>
      <c r="B207" s="97"/>
      <c r="C207" s="97"/>
      <c r="D207" s="97"/>
      <c r="E207" s="97"/>
      <c r="F207" s="97"/>
      <c r="G207" s="97"/>
      <c r="H207" s="93"/>
      <c r="I207" s="93"/>
      <c r="J207" s="93"/>
      <c r="K207" s="119"/>
      <c r="L207" s="120"/>
      <c r="M207" s="120"/>
      <c r="N207" s="120"/>
      <c r="O207" s="120"/>
      <c r="P207" s="94"/>
      <c r="Q207" s="136"/>
      <c r="R207" s="121"/>
      <c r="S207" s="93"/>
      <c r="T207" s="93"/>
      <c r="U207" s="93"/>
      <c r="V207" s="93"/>
      <c r="W207" s="274"/>
      <c r="X207" s="274"/>
    </row>
    <row r="208" spans="1:24" ht="15.75" customHeight="1">
      <c r="A208" s="93"/>
      <c r="B208" s="97"/>
      <c r="C208" s="97"/>
      <c r="D208" s="97"/>
      <c r="E208" s="97"/>
      <c r="F208" s="97"/>
      <c r="G208" s="97"/>
      <c r="H208" s="93"/>
      <c r="I208" s="93"/>
      <c r="J208" s="93"/>
      <c r="K208" s="119"/>
      <c r="L208" s="120"/>
      <c r="M208" s="120"/>
      <c r="N208" s="120"/>
      <c r="O208" s="120"/>
      <c r="P208" s="94"/>
      <c r="Q208" s="136"/>
      <c r="R208" s="121"/>
      <c r="S208" s="93"/>
      <c r="T208" s="93"/>
      <c r="U208" s="93"/>
      <c r="V208" s="93"/>
      <c r="W208" s="274"/>
      <c r="X208" s="274"/>
    </row>
    <row r="209" spans="1:24" ht="15.75" customHeight="1">
      <c r="A209" s="93"/>
      <c r="B209" s="97"/>
      <c r="C209" s="97"/>
      <c r="D209" s="97"/>
      <c r="E209" s="97"/>
      <c r="F209" s="97"/>
      <c r="G209" s="97"/>
      <c r="H209" s="93"/>
      <c r="I209" s="93"/>
      <c r="J209" s="93"/>
      <c r="K209" s="119"/>
      <c r="L209" s="120"/>
      <c r="M209" s="120"/>
      <c r="N209" s="120"/>
      <c r="O209" s="120"/>
      <c r="P209" s="94"/>
      <c r="Q209" s="136"/>
      <c r="R209" s="121"/>
      <c r="S209" s="93"/>
      <c r="T209" s="93"/>
      <c r="U209" s="93"/>
      <c r="V209" s="93"/>
      <c r="W209" s="274"/>
      <c r="X209" s="274"/>
    </row>
    <row r="210" spans="1:24" ht="15.75" customHeight="1">
      <c r="A210" s="93"/>
      <c r="B210" s="97"/>
      <c r="C210" s="97"/>
      <c r="D210" s="97"/>
      <c r="E210" s="97"/>
      <c r="F210" s="97"/>
      <c r="G210" s="97"/>
      <c r="H210" s="93"/>
      <c r="I210" s="93"/>
      <c r="J210" s="93"/>
      <c r="K210" s="119"/>
      <c r="L210" s="120"/>
      <c r="M210" s="120"/>
      <c r="N210" s="120"/>
      <c r="O210" s="120"/>
      <c r="P210" s="94"/>
      <c r="Q210" s="136"/>
      <c r="R210" s="121"/>
      <c r="S210" s="93"/>
      <c r="T210" s="93"/>
      <c r="U210" s="93"/>
      <c r="V210" s="93"/>
      <c r="W210" s="274"/>
      <c r="X210" s="274"/>
    </row>
    <row r="211" spans="1:24" ht="15.75" customHeight="1">
      <c r="A211" s="93"/>
      <c r="B211" s="97"/>
      <c r="C211" s="97"/>
      <c r="D211" s="97"/>
      <c r="E211" s="97"/>
      <c r="F211" s="97"/>
      <c r="G211" s="97"/>
      <c r="H211" s="93"/>
      <c r="I211" s="93"/>
      <c r="J211" s="93"/>
      <c r="K211" s="119"/>
      <c r="L211" s="120"/>
      <c r="M211" s="120"/>
      <c r="N211" s="120"/>
      <c r="O211" s="120"/>
      <c r="P211" s="94"/>
      <c r="Q211" s="136"/>
      <c r="R211" s="121"/>
      <c r="S211" s="93"/>
      <c r="T211" s="93"/>
      <c r="U211" s="93"/>
      <c r="V211" s="93"/>
      <c r="W211" s="274"/>
      <c r="X211" s="274"/>
    </row>
    <row r="212" spans="1:24" ht="15.75" customHeight="1">
      <c r="A212" s="93"/>
      <c r="B212" s="97"/>
      <c r="C212" s="97"/>
      <c r="D212" s="97"/>
      <c r="E212" s="97"/>
      <c r="F212" s="97"/>
      <c r="G212" s="97"/>
      <c r="H212" s="93"/>
      <c r="I212" s="93"/>
      <c r="J212" s="93"/>
      <c r="K212" s="119"/>
      <c r="L212" s="120"/>
      <c r="M212" s="120"/>
      <c r="N212" s="120"/>
      <c r="O212" s="120"/>
      <c r="P212" s="94"/>
      <c r="Q212" s="136"/>
      <c r="R212" s="121"/>
      <c r="S212" s="93"/>
      <c r="T212" s="93"/>
      <c r="U212" s="93"/>
      <c r="V212" s="93"/>
      <c r="W212" s="274"/>
      <c r="X212" s="274"/>
    </row>
    <row r="213" spans="1:24" ht="15.75" customHeight="1">
      <c r="A213" s="93"/>
      <c r="B213" s="97"/>
      <c r="C213" s="97"/>
      <c r="D213" s="97"/>
      <c r="E213" s="97"/>
      <c r="F213" s="97"/>
      <c r="G213" s="97"/>
      <c r="H213" s="93"/>
      <c r="I213" s="93"/>
      <c r="J213" s="93"/>
      <c r="K213" s="119"/>
      <c r="L213" s="120"/>
      <c r="M213" s="120"/>
      <c r="N213" s="120"/>
      <c r="O213" s="120"/>
      <c r="P213" s="94"/>
      <c r="Q213" s="136"/>
      <c r="R213" s="121"/>
      <c r="S213" s="93"/>
      <c r="T213" s="93"/>
      <c r="U213" s="93"/>
      <c r="V213" s="93"/>
      <c r="W213" s="274"/>
      <c r="X213" s="274"/>
    </row>
    <row r="214" spans="1:24" ht="15.75" customHeight="1">
      <c r="A214" s="93"/>
      <c r="B214" s="97"/>
      <c r="C214" s="97"/>
      <c r="D214" s="97"/>
      <c r="E214" s="97"/>
      <c r="F214" s="97"/>
      <c r="G214" s="97"/>
      <c r="H214" s="93"/>
      <c r="I214" s="93"/>
      <c r="J214" s="93"/>
      <c r="K214" s="119"/>
      <c r="L214" s="120"/>
      <c r="M214" s="120"/>
      <c r="N214" s="120"/>
      <c r="O214" s="120"/>
      <c r="P214" s="94"/>
      <c r="Q214" s="136"/>
      <c r="R214" s="121"/>
      <c r="S214" s="93"/>
      <c r="T214" s="93"/>
      <c r="U214" s="93"/>
      <c r="V214" s="93"/>
      <c r="W214" s="274"/>
      <c r="X214" s="274"/>
    </row>
    <row r="215" spans="1:24" ht="15.75" customHeight="1">
      <c r="A215" s="93"/>
      <c r="B215" s="97"/>
      <c r="C215" s="97"/>
      <c r="D215" s="97"/>
      <c r="E215" s="97"/>
      <c r="F215" s="97"/>
      <c r="G215" s="97"/>
      <c r="H215" s="93"/>
      <c r="I215" s="93"/>
      <c r="J215" s="93"/>
      <c r="K215" s="119"/>
      <c r="L215" s="120"/>
      <c r="M215" s="120"/>
      <c r="N215" s="120"/>
      <c r="O215" s="120"/>
      <c r="P215" s="94"/>
      <c r="Q215" s="136"/>
      <c r="R215" s="121"/>
      <c r="S215" s="93"/>
      <c r="T215" s="93"/>
      <c r="U215" s="93"/>
      <c r="V215" s="93"/>
      <c r="W215" s="274"/>
      <c r="X215" s="274"/>
    </row>
    <row r="216" spans="1:24" ht="15.75" customHeight="1">
      <c r="A216" s="93"/>
      <c r="B216" s="97"/>
      <c r="C216" s="97"/>
      <c r="D216" s="97"/>
      <c r="E216" s="97"/>
      <c r="F216" s="97"/>
      <c r="G216" s="97"/>
      <c r="H216" s="93"/>
      <c r="I216" s="93"/>
      <c r="J216" s="93"/>
      <c r="K216" s="119"/>
      <c r="L216" s="120"/>
      <c r="M216" s="120"/>
      <c r="N216" s="120"/>
      <c r="O216" s="120"/>
      <c r="P216" s="94"/>
      <c r="Q216" s="136"/>
      <c r="R216" s="121"/>
      <c r="S216" s="93"/>
      <c r="T216" s="93"/>
      <c r="U216" s="93"/>
      <c r="V216" s="93"/>
      <c r="W216" s="274"/>
      <c r="X216" s="274"/>
    </row>
    <row r="217" spans="1:24" ht="15.75" customHeight="1">
      <c r="A217" s="93"/>
      <c r="B217" s="97"/>
      <c r="C217" s="97"/>
      <c r="D217" s="97"/>
      <c r="E217" s="97"/>
      <c r="F217" s="97"/>
      <c r="G217" s="97"/>
      <c r="H217" s="93"/>
      <c r="I217" s="93"/>
      <c r="J217" s="93"/>
      <c r="K217" s="119"/>
      <c r="L217" s="120"/>
      <c r="M217" s="120"/>
      <c r="N217" s="120"/>
      <c r="O217" s="120"/>
      <c r="P217" s="94"/>
      <c r="Q217" s="136"/>
      <c r="R217" s="121"/>
      <c r="S217" s="93"/>
      <c r="T217" s="93"/>
      <c r="U217" s="93"/>
      <c r="V217" s="93"/>
      <c r="W217" s="274"/>
      <c r="X217" s="274"/>
    </row>
    <row r="218" spans="1:24" ht="15.75" customHeight="1">
      <c r="A218" s="93"/>
      <c r="B218" s="97"/>
      <c r="C218" s="97"/>
      <c r="D218" s="97"/>
      <c r="E218" s="97"/>
      <c r="F218" s="97"/>
      <c r="G218" s="97"/>
      <c r="H218" s="93"/>
      <c r="I218" s="93"/>
      <c r="J218" s="93"/>
      <c r="K218" s="119"/>
      <c r="L218" s="120"/>
      <c r="M218" s="120"/>
      <c r="N218" s="120"/>
      <c r="O218" s="120"/>
      <c r="P218" s="94"/>
      <c r="Q218" s="136"/>
      <c r="R218" s="121"/>
      <c r="S218" s="93"/>
      <c r="T218" s="93"/>
      <c r="U218" s="93"/>
      <c r="V218" s="93"/>
      <c r="W218" s="274"/>
      <c r="X218" s="274"/>
    </row>
    <row r="219" spans="1:24" ht="15.75" customHeight="1">
      <c r="A219" s="93"/>
      <c r="B219" s="97"/>
      <c r="C219" s="97"/>
      <c r="D219" s="97"/>
      <c r="E219" s="97"/>
      <c r="F219" s="97"/>
      <c r="G219" s="97"/>
      <c r="H219" s="93"/>
      <c r="I219" s="93"/>
      <c r="J219" s="93"/>
      <c r="K219" s="119"/>
      <c r="L219" s="120"/>
      <c r="M219" s="120"/>
      <c r="N219" s="120"/>
      <c r="O219" s="120"/>
      <c r="P219" s="94"/>
      <c r="Q219" s="136"/>
      <c r="R219" s="121"/>
      <c r="S219" s="93"/>
      <c r="T219" s="93"/>
      <c r="U219" s="93"/>
      <c r="V219" s="93"/>
      <c r="W219" s="274"/>
      <c r="X219" s="274"/>
    </row>
    <row r="220" spans="1:24" ht="15.75" customHeight="1">
      <c r="A220" s="93"/>
      <c r="B220" s="97"/>
      <c r="C220" s="97"/>
      <c r="D220" s="97"/>
      <c r="E220" s="97"/>
      <c r="F220" s="97"/>
      <c r="G220" s="97"/>
      <c r="H220" s="93"/>
      <c r="I220" s="93"/>
      <c r="J220" s="93"/>
      <c r="K220" s="119"/>
      <c r="L220" s="120"/>
      <c r="M220" s="120"/>
      <c r="N220" s="120"/>
      <c r="O220" s="120"/>
      <c r="P220" s="94"/>
      <c r="Q220" s="136"/>
      <c r="R220" s="121"/>
      <c r="S220" s="93"/>
      <c r="T220" s="93"/>
      <c r="U220" s="93"/>
      <c r="V220" s="93"/>
      <c r="W220" s="274"/>
      <c r="X220" s="274"/>
    </row>
    <row r="221" spans="1:24" ht="15.75" customHeight="1">
      <c r="A221" s="93"/>
      <c r="B221" s="97"/>
      <c r="C221" s="97"/>
      <c r="D221" s="97"/>
      <c r="E221" s="97"/>
      <c r="F221" s="97"/>
      <c r="G221" s="97"/>
      <c r="H221" s="93"/>
      <c r="I221" s="93"/>
      <c r="J221" s="93"/>
      <c r="K221" s="119"/>
      <c r="L221" s="120"/>
      <c r="M221" s="120"/>
      <c r="N221" s="120"/>
      <c r="O221" s="120"/>
      <c r="P221" s="94"/>
      <c r="Q221" s="136"/>
      <c r="R221" s="121"/>
      <c r="S221" s="93"/>
      <c r="T221" s="93"/>
      <c r="U221" s="93"/>
      <c r="V221" s="93"/>
      <c r="W221" s="274"/>
      <c r="X221" s="274"/>
    </row>
    <row r="222" spans="1:24" ht="15.75" customHeight="1">
      <c r="A222" s="93"/>
      <c r="B222" s="97"/>
      <c r="C222" s="97"/>
      <c r="D222" s="97"/>
      <c r="E222" s="97"/>
      <c r="F222" s="97"/>
      <c r="G222" s="97"/>
      <c r="H222" s="93"/>
      <c r="I222" s="93"/>
      <c r="J222" s="93"/>
      <c r="K222" s="119"/>
      <c r="L222" s="120"/>
      <c r="M222" s="120"/>
      <c r="N222" s="120"/>
      <c r="O222" s="120"/>
      <c r="P222" s="94"/>
      <c r="Q222" s="136"/>
      <c r="R222" s="121"/>
      <c r="S222" s="93"/>
      <c r="T222" s="93"/>
      <c r="U222" s="93"/>
      <c r="V222" s="93"/>
      <c r="W222" s="274"/>
      <c r="X222" s="274"/>
    </row>
    <row r="223" spans="1:24" ht="15.75" customHeight="1">
      <c r="A223" s="93"/>
      <c r="B223" s="97"/>
      <c r="C223" s="97"/>
      <c r="D223" s="97"/>
      <c r="E223" s="97"/>
      <c r="F223" s="97"/>
      <c r="G223" s="97"/>
      <c r="H223" s="93"/>
      <c r="I223" s="93"/>
      <c r="J223" s="93"/>
      <c r="K223" s="119"/>
      <c r="L223" s="120"/>
      <c r="M223" s="120"/>
      <c r="N223" s="120"/>
      <c r="O223" s="120"/>
      <c r="P223" s="94"/>
      <c r="Q223" s="136"/>
      <c r="R223" s="121"/>
      <c r="S223" s="93"/>
      <c r="T223" s="93"/>
      <c r="U223" s="93"/>
      <c r="V223" s="93"/>
      <c r="W223" s="274"/>
      <c r="X223" s="274"/>
    </row>
    <row r="224" spans="1:24" ht="15.75" customHeight="1">
      <c r="A224" s="93"/>
      <c r="B224" s="97"/>
      <c r="C224" s="97"/>
      <c r="D224" s="97"/>
      <c r="E224" s="97"/>
      <c r="F224" s="97"/>
      <c r="G224" s="97"/>
      <c r="H224" s="93"/>
      <c r="I224" s="93"/>
      <c r="J224" s="93"/>
      <c r="K224" s="119"/>
      <c r="L224" s="120"/>
      <c r="M224" s="120"/>
      <c r="N224" s="120"/>
      <c r="O224" s="120"/>
      <c r="P224" s="94"/>
      <c r="Q224" s="136"/>
      <c r="R224" s="121"/>
      <c r="S224" s="93"/>
      <c r="T224" s="93"/>
      <c r="U224" s="93"/>
      <c r="V224" s="93"/>
      <c r="W224" s="274"/>
      <c r="X224" s="274"/>
    </row>
    <row r="225" spans="1:24" ht="15.75" customHeight="1">
      <c r="A225" s="93"/>
      <c r="B225" s="97"/>
      <c r="C225" s="97"/>
      <c r="D225" s="97"/>
      <c r="E225" s="97"/>
      <c r="F225" s="97"/>
      <c r="G225" s="97"/>
      <c r="H225" s="93"/>
      <c r="I225" s="93"/>
      <c r="J225" s="93"/>
      <c r="K225" s="119"/>
      <c r="L225" s="120"/>
      <c r="M225" s="120"/>
      <c r="N225" s="120"/>
      <c r="O225" s="120"/>
      <c r="P225" s="94"/>
      <c r="Q225" s="136"/>
      <c r="R225" s="121"/>
      <c r="S225" s="93"/>
      <c r="T225" s="93"/>
      <c r="U225" s="93"/>
      <c r="V225" s="93"/>
      <c r="W225" s="274"/>
      <c r="X225" s="274"/>
    </row>
    <row r="226" spans="1:24" ht="15.75" customHeight="1">
      <c r="A226" s="93"/>
      <c r="B226" s="97"/>
      <c r="C226" s="97"/>
      <c r="D226" s="97"/>
      <c r="E226" s="97"/>
      <c r="F226" s="97"/>
      <c r="G226" s="97"/>
      <c r="H226" s="93"/>
      <c r="I226" s="93"/>
      <c r="J226" s="93"/>
      <c r="K226" s="119"/>
      <c r="L226" s="120"/>
      <c r="M226" s="120"/>
      <c r="N226" s="120"/>
      <c r="O226" s="120"/>
      <c r="P226" s="94"/>
      <c r="Q226" s="136"/>
      <c r="R226" s="121"/>
      <c r="S226" s="93"/>
      <c r="T226" s="93"/>
      <c r="U226" s="93"/>
      <c r="V226" s="93"/>
      <c r="W226" s="274"/>
      <c r="X226" s="274"/>
    </row>
    <row r="227" spans="1:24" ht="15.75" customHeight="1">
      <c r="A227" s="93"/>
      <c r="B227" s="97"/>
      <c r="C227" s="97"/>
      <c r="D227" s="97"/>
      <c r="E227" s="97"/>
      <c r="F227" s="97"/>
      <c r="G227" s="97"/>
      <c r="H227" s="93"/>
      <c r="I227" s="93"/>
      <c r="J227" s="93"/>
      <c r="K227" s="119"/>
      <c r="L227" s="120"/>
      <c r="M227" s="120"/>
      <c r="N227" s="120"/>
      <c r="O227" s="120"/>
      <c r="P227" s="94"/>
      <c r="Q227" s="136"/>
      <c r="R227" s="121"/>
      <c r="S227" s="93"/>
      <c r="T227" s="93"/>
      <c r="U227" s="93"/>
      <c r="V227" s="93"/>
      <c r="W227" s="274"/>
      <c r="X227" s="274"/>
    </row>
    <row r="228" spans="1:24" ht="15.75" customHeight="1">
      <c r="A228" s="93"/>
      <c r="B228" s="97"/>
      <c r="C228" s="97"/>
      <c r="D228" s="97"/>
      <c r="E228" s="97"/>
      <c r="F228" s="97"/>
      <c r="G228" s="97"/>
      <c r="H228" s="93"/>
      <c r="I228" s="93"/>
      <c r="J228" s="93"/>
      <c r="K228" s="119"/>
      <c r="L228" s="120"/>
      <c r="M228" s="120"/>
      <c r="N228" s="120"/>
      <c r="O228" s="120"/>
      <c r="P228" s="94"/>
      <c r="Q228" s="136"/>
      <c r="R228" s="121"/>
      <c r="S228" s="93"/>
      <c r="T228" s="93"/>
      <c r="U228" s="93"/>
      <c r="V228" s="93"/>
      <c r="W228" s="274"/>
      <c r="X228" s="274"/>
    </row>
    <row r="229" spans="1:24" ht="15.75" customHeight="1">
      <c r="A229" s="93"/>
      <c r="B229" s="97"/>
      <c r="C229" s="97"/>
      <c r="D229" s="97"/>
      <c r="E229" s="97"/>
      <c r="F229" s="97"/>
      <c r="G229" s="97"/>
      <c r="H229" s="93"/>
      <c r="I229" s="93"/>
      <c r="J229" s="93"/>
      <c r="K229" s="119"/>
      <c r="L229" s="120"/>
      <c r="M229" s="120"/>
      <c r="N229" s="120"/>
      <c r="O229" s="120"/>
      <c r="P229" s="94"/>
      <c r="Q229" s="136"/>
      <c r="R229" s="121"/>
      <c r="S229" s="93"/>
      <c r="T229" s="93"/>
      <c r="U229" s="93"/>
      <c r="V229" s="93"/>
      <c r="W229" s="274"/>
      <c r="X229" s="274"/>
    </row>
    <row r="230" spans="1:24" ht="15.75" customHeight="1">
      <c r="A230" s="93"/>
      <c r="B230" s="97"/>
      <c r="C230" s="97"/>
      <c r="D230" s="97"/>
      <c r="E230" s="97"/>
      <c r="F230" s="97"/>
      <c r="G230" s="97"/>
      <c r="H230" s="93"/>
      <c r="I230" s="93"/>
      <c r="J230" s="93"/>
      <c r="K230" s="119"/>
      <c r="L230" s="120"/>
      <c r="M230" s="120"/>
      <c r="N230" s="120"/>
      <c r="O230" s="120"/>
      <c r="P230" s="94"/>
      <c r="Q230" s="136"/>
      <c r="R230" s="121"/>
      <c r="S230" s="93"/>
      <c r="T230" s="93"/>
      <c r="U230" s="93"/>
      <c r="V230" s="93"/>
      <c r="W230" s="274"/>
      <c r="X230" s="274"/>
    </row>
    <row r="231" spans="1:24" ht="15.75" customHeight="1">
      <c r="A231" s="93"/>
      <c r="B231" s="97"/>
      <c r="C231" s="97"/>
      <c r="D231" s="97"/>
      <c r="E231" s="97"/>
      <c r="F231" s="97"/>
      <c r="G231" s="97"/>
      <c r="H231" s="93"/>
      <c r="I231" s="93"/>
      <c r="J231" s="93"/>
      <c r="K231" s="119"/>
      <c r="L231" s="120"/>
      <c r="M231" s="120"/>
      <c r="N231" s="120"/>
      <c r="O231" s="120"/>
      <c r="P231" s="94"/>
      <c r="Q231" s="136"/>
      <c r="R231" s="121"/>
      <c r="S231" s="93"/>
      <c r="T231" s="93"/>
      <c r="U231" s="93"/>
      <c r="V231" s="93"/>
      <c r="W231" s="274"/>
      <c r="X231" s="274"/>
    </row>
    <row r="232" spans="1:24" ht="15.75" customHeight="1">
      <c r="A232" s="93"/>
      <c r="B232" s="97"/>
      <c r="C232" s="97"/>
      <c r="D232" s="97"/>
      <c r="E232" s="97"/>
      <c r="F232" s="97"/>
      <c r="G232" s="97"/>
      <c r="H232" s="93"/>
      <c r="I232" s="93"/>
      <c r="J232" s="93"/>
      <c r="K232" s="119"/>
      <c r="L232" s="120"/>
      <c r="M232" s="120"/>
      <c r="N232" s="120"/>
      <c r="O232" s="120"/>
      <c r="P232" s="94"/>
      <c r="Q232" s="136"/>
      <c r="R232" s="121"/>
      <c r="S232" s="93"/>
      <c r="T232" s="93"/>
      <c r="U232" s="93"/>
      <c r="V232" s="93"/>
      <c r="W232" s="274"/>
      <c r="X232" s="274"/>
    </row>
    <row r="233" spans="1:24" ht="15.75" customHeight="1">
      <c r="A233" s="93"/>
      <c r="B233" s="97"/>
      <c r="C233" s="97"/>
      <c r="D233" s="97"/>
      <c r="E233" s="97"/>
      <c r="F233" s="97"/>
      <c r="G233" s="97"/>
      <c r="H233" s="93"/>
      <c r="I233" s="93"/>
      <c r="J233" s="93"/>
      <c r="K233" s="119"/>
      <c r="L233" s="120"/>
      <c r="M233" s="120"/>
      <c r="N233" s="120"/>
      <c r="O233" s="120"/>
      <c r="P233" s="94"/>
      <c r="Q233" s="136"/>
      <c r="R233" s="121"/>
      <c r="S233" s="93"/>
      <c r="T233" s="93"/>
      <c r="U233" s="93"/>
      <c r="V233" s="93"/>
      <c r="W233" s="274"/>
      <c r="X233" s="274"/>
    </row>
    <row r="234" spans="1:24" ht="15.75" customHeight="1">
      <c r="A234" s="93"/>
      <c r="B234" s="97"/>
      <c r="C234" s="97"/>
      <c r="D234" s="97"/>
      <c r="E234" s="97"/>
      <c r="F234" s="97"/>
      <c r="G234" s="97"/>
      <c r="H234" s="93"/>
      <c r="I234" s="93"/>
      <c r="J234" s="93"/>
      <c r="K234" s="119"/>
      <c r="L234" s="120"/>
      <c r="M234" s="120"/>
      <c r="N234" s="120"/>
      <c r="O234" s="120"/>
      <c r="P234" s="94"/>
      <c r="Q234" s="136"/>
      <c r="R234" s="121"/>
      <c r="S234" s="93"/>
      <c r="T234" s="93"/>
      <c r="U234" s="93"/>
      <c r="V234" s="93"/>
      <c r="W234" s="274"/>
      <c r="X234" s="274"/>
    </row>
    <row r="235" spans="1:24" ht="15.75" customHeight="1"/>
    <row r="236" spans="1:24" ht="15.75" customHeight="1"/>
    <row r="237" spans="1:24" ht="15.75" customHeight="1"/>
    <row r="238" spans="1:24" ht="15.75" customHeight="1"/>
    <row r="239" spans="1:24" ht="15.75" customHeight="1"/>
    <row r="240" spans="1:2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electLockedCells="1"/>
  <mergeCells count="9">
    <mergeCell ref="L2:O2"/>
    <mergeCell ref="S2:U2"/>
    <mergeCell ref="AH3:AJ3"/>
    <mergeCell ref="V2:AJ2"/>
    <mergeCell ref="S3:U3"/>
    <mergeCell ref="AE3:AF3"/>
    <mergeCell ref="Y3:Z3"/>
    <mergeCell ref="AA3:AD3"/>
    <mergeCell ref="W3:X3"/>
  </mergeCells>
  <phoneticPr fontId="22" type="noConversion"/>
  <pageMargins left="0.25" right="0.25" top="0.75000000000000011" bottom="0.75000000000000011" header="0.30000000000000004" footer="0.30000000000000004"/>
  <pageSetup paperSize="9" orientation="landscape" r:id="rId1"/>
  <headerFooter>
    <oddHeader>&amp;C&amp;A</oddHeader>
    <oddFooter>&amp;CPage &amp;P</oddFooter>
  </headerFooter>
  <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(15)'!$A$29,'Entrée des observations'!$Q$5:$AJ$49,3,FALSE)="","",VLOOKUP('Suivi élève (15)'!$A$29,'Entrée des observations'!$Q$5:$AJ$49,3,FALSE))</f>
        <v/>
      </c>
      <c r="I68" s="535" t="s">
        <v>96</v>
      </c>
      <c r="J68" s="536"/>
      <c r="K68" s="536"/>
      <c r="L68" s="536"/>
      <c r="M68" s="536"/>
      <c r="N68" s="536"/>
      <c r="O68" s="240" t="str">
        <f>IF(P68="x","","x")</f>
        <v>x</v>
      </c>
      <c r="P68" s="241" t="str">
        <f>IF(VLOOKUP('Suivi élève (15)'!$A$29,'Entrée des observations'!$Q$5:$AJ$49,11,FALSE)="","",VLOOKUP('Suivi élève (15)'!$A$29,'Entrée des observations'!$Q$5:$AJ$49,11,FALSE))</f>
        <v/>
      </c>
      <c r="Q68" s="646"/>
    </row>
    <row r="69" spans="1:17" ht="13.5" customHeight="1">
      <c r="A69" s="535" t="s">
        <v>221</v>
      </c>
      <c r="B69" s="536"/>
      <c r="C69" s="536"/>
      <c r="D69" s="536"/>
      <c r="E69" s="240" t="str">
        <f>IF(F69&lt;&gt;"","","x")</f>
        <v>x</v>
      </c>
      <c r="F69" s="241" t="str">
        <f>IF(VLOOKUP('Suivi élève (15)'!$A$29,'Entrée des observations'!$Q$5:$AJ$49,4,FALSE)="","",VLOOKUP('Suivi élève (15)'!$A$29,'Entrée des observations'!$Q$5:$AJ$49,4,FALSE))</f>
        <v/>
      </c>
      <c r="I69" s="535" t="s">
        <v>97</v>
      </c>
      <c r="J69" s="536"/>
      <c r="K69" s="536"/>
      <c r="L69" s="536"/>
      <c r="M69" s="536"/>
      <c r="N69" s="536"/>
      <c r="O69" s="240" t="str">
        <f>IF(P69="x","","x")</f>
        <v>x</v>
      </c>
      <c r="P69" s="241" t="str">
        <f>IF(VLOOKUP('Suivi élève (15)'!$A$29,'Entrée des observations'!$Q$5:$AJ$49,12,FALSE)="","",VLOOKUP('Suivi élève (15)'!$A$29,'Entrée des observations'!$Q$5:$AJ$49,12,FALSE))</f>
        <v/>
      </c>
    </row>
    <row r="70" spans="1:17" ht="12.75" customHeight="1" thickBot="1">
      <c r="A70" s="548" t="s">
        <v>246</v>
      </c>
      <c r="B70" s="549"/>
      <c r="C70" s="549"/>
      <c r="D70" s="549"/>
      <c r="E70" s="240" t="str">
        <f>IF(F70="x","","x")</f>
        <v>x</v>
      </c>
      <c r="F70" s="242" t="str">
        <f>IF(VLOOKUP('Suivi élève (15)'!$A$29,'Entrée des observations'!$Q$5:$AJ$49,5,FALSE)="","",VLOOKUP('Suivi élève (15)'!$A$29,'Entrée des observations'!$Q$5:$AJ$49,5,FALSE))</f>
        <v/>
      </c>
      <c r="I70" s="535" t="s">
        <v>98</v>
      </c>
      <c r="J70" s="536"/>
      <c r="K70" s="536"/>
      <c r="L70" s="536"/>
      <c r="M70" s="536"/>
      <c r="N70" s="536"/>
      <c r="O70" s="240" t="str">
        <f>IF(P70="x","","x")</f>
        <v>x</v>
      </c>
      <c r="P70" s="241" t="str">
        <f>IF(VLOOKUP('Suivi élève (15)'!$A$29,'Entrée des observations'!$Q$5:$AJ$49,13,FALSE)="","",VLOOKUP('Suivi élève (15)'!$A$29,'Entrée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(15)'!$A$29,'Entrée des observations'!$Q$5:$AJ$49,14,FALSE)="","",VLOOKUP('Suivi élève (15)'!$A$29,'Entrée des observations'!$Q$5:$AJ$49,14,FALSE))</f>
        <v/>
      </c>
    </row>
    <row r="72" spans="1:17" ht="13.5" customHeight="1" thickBot="1">
      <c r="A72" s="535" t="s">
        <v>223</v>
      </c>
      <c r="B72" s="536"/>
      <c r="C72" s="536"/>
      <c r="D72" s="536"/>
      <c r="E72" s="240" t="str">
        <f>IF(F72="x","","x")</f>
        <v>x</v>
      </c>
      <c r="F72" s="241" t="str">
        <f>IF(VLOOKUP('Suivi élève (15)'!$A$29,'Entrée des observations'!$Q$5:$AJ$49,6,FALSE)="","",VLOOKUP('Suivi élève (15)'!$A$29,'Entrée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(15)'!$A$29,'Entrée des observations'!$Q$5:$AJ$49,9,FALSE)="","",VLOOKUP('Suivi élève (15)'!$A$29,'Entrée des observations'!$Q$5:$AJ$49,9,FALSE))</f>
        <v/>
      </c>
      <c r="I74" s="537" t="s">
        <v>104</v>
      </c>
      <c r="J74" s="538"/>
      <c r="K74" s="538"/>
      <c r="L74" s="538"/>
      <c r="M74" s="538"/>
      <c r="N74" s="539"/>
      <c r="O74" s="240" t="str">
        <f>IF(P74="x","","x")</f>
        <v>x</v>
      </c>
      <c r="P74" s="241" t="str">
        <f>IF(VLOOKUP('Suivi élève (15)'!$A$29,'Entrée des observations'!$Q$5:$AJ$49,18,FALSE)="","",VLOOKUP('Suivi élève (15)'!$A$29,'Entrée des observations'!$Q$5:$AJ$49,18,FALSE))</f>
        <v/>
      </c>
    </row>
    <row r="75" spans="1:17" ht="13.5" customHeight="1" thickBot="1">
      <c r="A75" s="540" t="s">
        <v>224</v>
      </c>
      <c r="B75" s="541"/>
      <c r="C75" s="541"/>
      <c r="D75" s="542"/>
      <c r="E75" s="240" t="str">
        <f>IF(F75="x","","x")</f>
        <v>x</v>
      </c>
      <c r="F75" s="242" t="str">
        <f>IF(VLOOKUP('Suivi élève (15)'!$A$29,'Entrée des observations'!$Q$5:$AJ$49,10,FALSE)="","",VLOOKUP('Suivi élève (15)'!$A$29,'Entrée des observations'!$Q$5:$AJ$49,10,FALSE))</f>
        <v/>
      </c>
      <c r="I75" s="537" t="s">
        <v>105</v>
      </c>
      <c r="J75" s="538"/>
      <c r="K75" s="538"/>
      <c r="L75" s="538"/>
      <c r="M75" s="538"/>
      <c r="N75" s="539"/>
      <c r="O75" s="240" t="str">
        <f>IF(P75="x","","x")</f>
        <v>x</v>
      </c>
      <c r="P75" s="241" t="str">
        <f>IF(VLOOKUP('Suivi élève (15)'!$A$29,'Entrée des observations'!$Q$5:$AJ$49,19,FALSE)="","",VLOOKUP('Suivi élève (15)'!$A$29,'Entrée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(15)'!$A$29,'Entrée des observations'!$Q$5:$AJ$49,20,FALSE)="","",VLOOKUP('Suivi élève (15)'!$A$29,'Entrée des observations'!$Q$5:$AJ$49,20,FALSE))</f>
        <v/>
      </c>
    </row>
    <row r="77" spans="1:17" ht="13.5" customHeight="1" thickBot="1">
      <c r="A77" s="537" t="s">
        <v>228</v>
      </c>
      <c r="B77" s="538"/>
      <c r="C77" s="538"/>
      <c r="D77" s="539"/>
      <c r="E77" s="240" t="str">
        <f>IF(F77="x","","x")</f>
        <v>x</v>
      </c>
      <c r="F77" s="241" t="str">
        <f>IF(VLOOKUP('Suivi élève (15)'!$A$29,'Entrée des observations'!$Q$5:$AJ$49,15,FALSE)="","",VLOOKUP('Suivi élève (15)'!$A$29,'Entrée des observations'!$Q$5:$AJ$49,15,FALSE))</f>
        <v/>
      </c>
    </row>
    <row r="78" spans="1:17" ht="13.5" thickBot="1">
      <c r="A78" s="540" t="s">
        <v>229</v>
      </c>
      <c r="B78" s="541"/>
      <c r="C78" s="541"/>
      <c r="D78" s="542"/>
      <c r="E78" s="240" t="str">
        <f>IF(F78="x","","x")</f>
        <v>x</v>
      </c>
      <c r="F78" s="242" t="str">
        <f>IF(VLOOKUP('Suivi élève (15)'!$A$29,'Entrée des observations'!$Q$5:$AJ$49,16,FALSE)="","",VLOOKUP('Suivi élève (15)'!$A$29,'Entrée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(15)'!$A$29,'Entrée des observations'!$Q$5:$AJ$49,7,FALSE)="","",VLOOKUP('Suivi élève (15)'!$A$29,'Entrée des observations'!$Q$5:$AJ$49,7,FALSE))</f>
        <v/>
      </c>
    </row>
    <row r="80" spans="1:17" ht="13.5" thickBot="1">
      <c r="A80" s="548" t="s">
        <v>108</v>
      </c>
      <c r="B80" s="549"/>
      <c r="C80" s="549"/>
      <c r="D80" s="549"/>
      <c r="E80" s="243" t="str">
        <f>IF(F80="x","","x")</f>
        <v>x</v>
      </c>
      <c r="F80" s="242" t="str">
        <f>IF(VLOOKUP('Suivi élève (15)'!$A$29,'Entrée des observations'!$Q$5:$AJ$49,17,FALSE)="","",VLOOKUP('Suivi élève (15)'!$A$29,'Entrée des observations'!$Q$5:$AJ$49,17,FALSE))</f>
        <v/>
      </c>
      <c r="I80" s="548" t="s">
        <v>227</v>
      </c>
      <c r="J80" s="549"/>
      <c r="K80" s="549"/>
      <c r="L80" s="549"/>
      <c r="M80" s="549"/>
      <c r="N80" s="549"/>
      <c r="O80" s="243" t="str">
        <f>IF(P80="x","","x")</f>
        <v>x</v>
      </c>
      <c r="P80" s="242" t="str">
        <f>IF(VLOOKUP('Suivi élève (15)'!$A$29,'Entrée des observations'!$Q$5:$AJ$49,8,FALSE)="","",VLOOKUP('Suivi élève (15)'!$A$29,'Entrée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(15)'!B92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topLeftCell="A41"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(16)'!$A$29,'Entrée des observations'!$Q$5:$AJ$49,3,FALSE)="","",VLOOKUP('Suivi élève (16)'!$A$29,'Entrée des observations'!$Q$5:$AJ$49,3,FALSE))</f>
        <v/>
      </c>
      <c r="I68" s="535" t="s">
        <v>96</v>
      </c>
      <c r="J68" s="536"/>
      <c r="K68" s="536"/>
      <c r="L68" s="536"/>
      <c r="M68" s="536"/>
      <c r="N68" s="536"/>
      <c r="O68" s="240" t="str">
        <f>IF(P68="x","","x")</f>
        <v>x</v>
      </c>
      <c r="P68" s="241" t="str">
        <f>IF(VLOOKUP('Suivi élève (16)'!$A$29,'Entrée des observations'!$Q$5:$AJ$49,11,FALSE)="","",VLOOKUP('Suivi élève (16)'!$A$29,'Entrée des observations'!$Q$5:$AJ$49,11,FALSE))</f>
        <v/>
      </c>
      <c r="Q68" s="646"/>
    </row>
    <row r="69" spans="1:17" ht="13.5" customHeight="1">
      <c r="A69" s="535" t="s">
        <v>221</v>
      </c>
      <c r="B69" s="536"/>
      <c r="C69" s="536"/>
      <c r="D69" s="536"/>
      <c r="E69" s="240" t="str">
        <f>IF(F69&lt;&gt;"","","x")</f>
        <v>x</v>
      </c>
      <c r="F69" s="241" t="str">
        <f>IF(VLOOKUP('Suivi élève (16)'!$A$29,'Entrée des observations'!$Q$5:$AJ$49,4,FALSE)="","",VLOOKUP('Suivi élève (16)'!$A$29,'Entrée des observations'!$Q$5:$AJ$49,4,FALSE))</f>
        <v/>
      </c>
      <c r="I69" s="535" t="s">
        <v>97</v>
      </c>
      <c r="J69" s="536"/>
      <c r="K69" s="536"/>
      <c r="L69" s="536"/>
      <c r="M69" s="536"/>
      <c r="N69" s="536"/>
      <c r="O69" s="240" t="str">
        <f>IF(P69="x","","x")</f>
        <v>x</v>
      </c>
      <c r="P69" s="241" t="str">
        <f>IF(VLOOKUP('Suivi élève (16)'!$A$29,'Entrée des observations'!$Q$5:$AJ$49,12,FALSE)="","",VLOOKUP('Suivi élève (16)'!$A$29,'Entrée des observations'!$Q$5:$AJ$49,12,FALSE))</f>
        <v/>
      </c>
    </row>
    <row r="70" spans="1:17" ht="12.75" customHeight="1" thickBot="1">
      <c r="A70" s="548" t="s">
        <v>246</v>
      </c>
      <c r="B70" s="549"/>
      <c r="C70" s="549"/>
      <c r="D70" s="549"/>
      <c r="E70" s="240" t="str">
        <f>IF(F70="x","","x")</f>
        <v>x</v>
      </c>
      <c r="F70" s="242" t="str">
        <f>IF(VLOOKUP('Suivi élève (16)'!$A$29,'Entrée des observations'!$Q$5:$AJ$49,5,FALSE)="","",VLOOKUP('Suivi élève (16)'!$A$29,'Entrée des observations'!$Q$5:$AJ$49,5,FALSE))</f>
        <v/>
      </c>
      <c r="I70" s="535" t="s">
        <v>98</v>
      </c>
      <c r="J70" s="536"/>
      <c r="K70" s="536"/>
      <c r="L70" s="536"/>
      <c r="M70" s="536"/>
      <c r="N70" s="536"/>
      <c r="O70" s="240" t="str">
        <f>IF(P70="x","","x")</f>
        <v>x</v>
      </c>
      <c r="P70" s="241" t="str">
        <f>IF(VLOOKUP('Suivi élève (16)'!$A$29,'Entrée des observations'!$Q$5:$AJ$49,13,FALSE)="","",VLOOKUP('Suivi élève (16)'!$A$29,'Entrée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(16)'!$A$29,'Entrée des observations'!$Q$5:$AJ$49,14,FALSE)="","",VLOOKUP('Suivi élève (16)'!$A$29,'Entrée des observations'!$Q$5:$AJ$49,14,FALSE))</f>
        <v/>
      </c>
    </row>
    <row r="72" spans="1:17" ht="13.5" customHeight="1" thickBot="1">
      <c r="A72" s="535" t="s">
        <v>223</v>
      </c>
      <c r="B72" s="536"/>
      <c r="C72" s="536"/>
      <c r="D72" s="536"/>
      <c r="E72" s="240" t="str">
        <f>IF(F72="x","","x")</f>
        <v>x</v>
      </c>
      <c r="F72" s="241" t="str">
        <f>IF(VLOOKUP('Suivi élève (16)'!$A$29,'Entrée des observations'!$Q$5:$AJ$49,6,FALSE)="","",VLOOKUP('Suivi élève (16)'!$A$29,'Entrée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(16)'!$A$29,'Entrée des observations'!$Q$5:$AJ$49,9,FALSE)="","",VLOOKUP('Suivi élève (16)'!$A$29,'Entrée des observations'!$Q$5:$AJ$49,9,FALSE))</f>
        <v/>
      </c>
      <c r="I74" s="537" t="s">
        <v>104</v>
      </c>
      <c r="J74" s="538"/>
      <c r="K74" s="538"/>
      <c r="L74" s="538"/>
      <c r="M74" s="538"/>
      <c r="N74" s="539"/>
      <c r="O74" s="240" t="str">
        <f>IF(P74="x","","x")</f>
        <v>x</v>
      </c>
      <c r="P74" s="241" t="str">
        <f>IF(VLOOKUP('Suivi élève (16)'!$A$29,'Entrée des observations'!$Q$5:$AJ$49,18,FALSE)="","",VLOOKUP('Suivi élève (16)'!$A$29,'Entrée des observations'!$Q$5:$AJ$49,18,FALSE))</f>
        <v/>
      </c>
    </row>
    <row r="75" spans="1:17" ht="13.5" customHeight="1" thickBot="1">
      <c r="A75" s="540" t="s">
        <v>224</v>
      </c>
      <c r="B75" s="541"/>
      <c r="C75" s="541"/>
      <c r="D75" s="542"/>
      <c r="E75" s="240" t="str">
        <f>IF(F75="x","","x")</f>
        <v>x</v>
      </c>
      <c r="F75" s="242" t="str">
        <f>IF(VLOOKUP('Suivi élève (16)'!$A$29,'Entrée des observations'!$Q$5:$AJ$49,10,FALSE)="","",VLOOKUP('Suivi élève (16)'!$A$29,'Entrée des observations'!$Q$5:$AJ$49,10,FALSE))</f>
        <v/>
      </c>
      <c r="I75" s="537" t="s">
        <v>105</v>
      </c>
      <c r="J75" s="538"/>
      <c r="K75" s="538"/>
      <c r="L75" s="538"/>
      <c r="M75" s="538"/>
      <c r="N75" s="539"/>
      <c r="O75" s="240" t="str">
        <f>IF(P75="x","","x")</f>
        <v>x</v>
      </c>
      <c r="P75" s="241" t="str">
        <f>IF(VLOOKUP('Suivi élève (16)'!$A$29,'Entrée des observations'!$Q$5:$AJ$49,19,FALSE)="","",VLOOKUP('Suivi élève (16)'!$A$29,'Entrée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(16)'!$A$29,'Entrée des observations'!$Q$5:$AJ$49,20,FALSE)="","",VLOOKUP('Suivi élève (16)'!$A$29,'Entrée des observations'!$Q$5:$AJ$49,20,FALSE))</f>
        <v/>
      </c>
    </row>
    <row r="77" spans="1:17" ht="13.5" customHeight="1" thickBot="1">
      <c r="A77" s="537" t="s">
        <v>228</v>
      </c>
      <c r="B77" s="538"/>
      <c r="C77" s="538"/>
      <c r="D77" s="539"/>
      <c r="E77" s="240" t="str">
        <f>IF(F77="x","","x")</f>
        <v>x</v>
      </c>
      <c r="F77" s="241" t="str">
        <f>IF(VLOOKUP('Suivi élève (16)'!$A$29,'Entrée des observations'!$Q$5:$AJ$49,15,FALSE)="","",VLOOKUP('Suivi élève (16)'!$A$29,'Entrée des observations'!$Q$5:$AJ$49,15,FALSE))</f>
        <v/>
      </c>
    </row>
    <row r="78" spans="1:17" ht="13.5" thickBot="1">
      <c r="A78" s="540" t="s">
        <v>229</v>
      </c>
      <c r="B78" s="541"/>
      <c r="C78" s="541"/>
      <c r="D78" s="542"/>
      <c r="E78" s="240" t="str">
        <f>IF(F78="x","","x")</f>
        <v>x</v>
      </c>
      <c r="F78" s="242" t="str">
        <f>IF(VLOOKUP('Suivi élève (16)'!$A$29,'Entrée des observations'!$Q$5:$AJ$49,16,FALSE)="","",VLOOKUP('Suivi élève (16)'!$A$29,'Entrée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(16)'!$A$29,'Entrée des observations'!$Q$5:$AJ$49,7,FALSE)="","",VLOOKUP('Suivi élève (16)'!$A$29,'Entrée des observations'!$Q$5:$AJ$49,7,FALSE))</f>
        <v/>
      </c>
    </row>
    <row r="80" spans="1:17" ht="13.5" thickBot="1">
      <c r="A80" s="548" t="s">
        <v>108</v>
      </c>
      <c r="B80" s="549"/>
      <c r="C80" s="549"/>
      <c r="D80" s="549"/>
      <c r="E80" s="243" t="str">
        <f>IF(F80="x","","x")</f>
        <v>x</v>
      </c>
      <c r="F80" s="242" t="str">
        <f>IF(VLOOKUP('Suivi élève (16)'!$A$29,'Entrée des observations'!$Q$5:$AJ$49,17,FALSE)="","",VLOOKUP('Suivi élève (16)'!$A$29,'Entrée des observations'!$Q$5:$AJ$49,17,FALSE))</f>
        <v/>
      </c>
      <c r="I80" s="548" t="s">
        <v>227</v>
      </c>
      <c r="J80" s="549"/>
      <c r="K80" s="549"/>
      <c r="L80" s="549"/>
      <c r="M80" s="549"/>
      <c r="N80" s="549"/>
      <c r="O80" s="243" t="str">
        <f>IF(P80="x","","x")</f>
        <v>x</v>
      </c>
      <c r="P80" s="242" t="str">
        <f>IF(VLOOKUP('Suivi élève (16)'!$A$29,'Entrée des observations'!$Q$5:$AJ$49,8,FALSE)="","",VLOOKUP('Suivi élève (16)'!$A$29,'Entrée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(16)'!B92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topLeftCell="A36"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(17)'!$A$29,'Entrée des observations'!$Q$5:$AJ$49,3,FALSE)="","",VLOOKUP('Suivi élève (17)'!$A$29,'Entrée des observations'!$Q$5:$AJ$49,3,FALSE))</f>
        <v/>
      </c>
      <c r="I68" s="535" t="s">
        <v>96</v>
      </c>
      <c r="J68" s="536"/>
      <c r="K68" s="536"/>
      <c r="L68" s="536"/>
      <c r="M68" s="536"/>
      <c r="N68" s="536"/>
      <c r="O68" s="240" t="str">
        <f>IF(P68="x","","x")</f>
        <v>x</v>
      </c>
      <c r="P68" s="241" t="str">
        <f>IF(VLOOKUP('Suivi élève (17)'!$A$29,'Entrée des observations'!$Q$5:$AJ$49,11,FALSE)="","",VLOOKUP('Suivi élève (17)'!$A$29,'Entrée des observations'!$Q$5:$AJ$49,11,FALSE))</f>
        <v/>
      </c>
      <c r="Q68" s="646"/>
    </row>
    <row r="69" spans="1:17" ht="13.5" customHeight="1">
      <c r="A69" s="535" t="s">
        <v>221</v>
      </c>
      <c r="B69" s="536"/>
      <c r="C69" s="536"/>
      <c r="D69" s="536"/>
      <c r="E69" s="240" t="str">
        <f>IF(F69&lt;&gt;"","","x")</f>
        <v>x</v>
      </c>
      <c r="F69" s="241" t="str">
        <f>IF(VLOOKUP('Suivi élève (17)'!$A$29,'Entrée des observations'!$Q$5:$AJ$49,4,FALSE)="","",VLOOKUP('Suivi élève (17)'!$A$29,'Entrée des observations'!$Q$5:$AJ$49,4,FALSE))</f>
        <v/>
      </c>
      <c r="I69" s="535" t="s">
        <v>97</v>
      </c>
      <c r="J69" s="536"/>
      <c r="K69" s="536"/>
      <c r="L69" s="536"/>
      <c r="M69" s="536"/>
      <c r="N69" s="536"/>
      <c r="O69" s="240" t="str">
        <f>IF(P69="x","","x")</f>
        <v>x</v>
      </c>
      <c r="P69" s="241" t="str">
        <f>IF(VLOOKUP('Suivi élève (17)'!$A$29,'Entrée des observations'!$Q$5:$AJ$49,12,FALSE)="","",VLOOKUP('Suivi élève (17)'!$A$29,'Entrée des observations'!$Q$5:$AJ$49,12,FALSE))</f>
        <v/>
      </c>
    </row>
    <row r="70" spans="1:17" ht="12.75" customHeight="1" thickBot="1">
      <c r="A70" s="548" t="s">
        <v>246</v>
      </c>
      <c r="B70" s="549"/>
      <c r="C70" s="549"/>
      <c r="D70" s="549"/>
      <c r="E70" s="240" t="str">
        <f>IF(F70="x","","x")</f>
        <v>x</v>
      </c>
      <c r="F70" s="242" t="str">
        <f>IF(VLOOKUP('Suivi élève (17)'!$A$29,'Entrée des observations'!$Q$5:$AJ$49,5,FALSE)="","",VLOOKUP('Suivi élève (17)'!$A$29,'Entrée des observations'!$Q$5:$AJ$49,5,FALSE))</f>
        <v/>
      </c>
      <c r="I70" s="535" t="s">
        <v>98</v>
      </c>
      <c r="J70" s="536"/>
      <c r="K70" s="536"/>
      <c r="L70" s="536"/>
      <c r="M70" s="536"/>
      <c r="N70" s="536"/>
      <c r="O70" s="240" t="str">
        <f>IF(P70="x","","x")</f>
        <v>x</v>
      </c>
      <c r="P70" s="241" t="str">
        <f>IF(VLOOKUP('Suivi élève (17)'!$A$29,'Entrée des observations'!$Q$5:$AJ$49,13,FALSE)="","",VLOOKUP('Suivi élève (17)'!$A$29,'Entrée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(17)'!$A$29,'Entrée des observations'!$Q$5:$AJ$49,14,FALSE)="","",VLOOKUP('Suivi élève (17)'!$A$29,'Entrée des observations'!$Q$5:$AJ$49,14,FALSE))</f>
        <v/>
      </c>
    </row>
    <row r="72" spans="1:17" ht="13.5" customHeight="1" thickBot="1">
      <c r="A72" s="535" t="s">
        <v>223</v>
      </c>
      <c r="B72" s="536"/>
      <c r="C72" s="536"/>
      <c r="D72" s="536"/>
      <c r="E72" s="240" t="str">
        <f>IF(F72="x","","x")</f>
        <v>x</v>
      </c>
      <c r="F72" s="241" t="str">
        <f>IF(VLOOKUP('Suivi élève (17)'!$A$29,'Entrée des observations'!$Q$5:$AJ$49,6,FALSE)="","",VLOOKUP('Suivi élève (17)'!$A$29,'Entrée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(17)'!$A$29,'Entrée des observations'!$Q$5:$AJ$49,9,FALSE)="","",VLOOKUP('Suivi élève (17)'!$A$29,'Entrée des observations'!$Q$5:$AJ$49,9,FALSE))</f>
        <v/>
      </c>
      <c r="I74" s="537" t="s">
        <v>104</v>
      </c>
      <c r="J74" s="538"/>
      <c r="K74" s="538"/>
      <c r="L74" s="538"/>
      <c r="M74" s="538"/>
      <c r="N74" s="539"/>
      <c r="O74" s="240" t="str">
        <f>IF(P74="x","","x")</f>
        <v>x</v>
      </c>
      <c r="P74" s="241" t="str">
        <f>IF(VLOOKUP('Suivi élève (17)'!$A$29,'Entrée des observations'!$Q$5:$AJ$49,18,FALSE)="","",VLOOKUP('Suivi élève (17)'!$A$29,'Entrée des observations'!$Q$5:$AJ$49,18,FALSE))</f>
        <v/>
      </c>
    </row>
    <row r="75" spans="1:17" ht="13.5" customHeight="1" thickBot="1">
      <c r="A75" s="540" t="s">
        <v>224</v>
      </c>
      <c r="B75" s="541"/>
      <c r="C75" s="541"/>
      <c r="D75" s="542"/>
      <c r="E75" s="240" t="str">
        <f>IF(F75="x","","x")</f>
        <v>x</v>
      </c>
      <c r="F75" s="242" t="str">
        <f>IF(VLOOKUP('Suivi élève (17)'!$A$29,'Entrée des observations'!$Q$5:$AJ$49,10,FALSE)="","",VLOOKUP('Suivi élève (17)'!$A$29,'Entrée des observations'!$Q$5:$AJ$49,10,FALSE))</f>
        <v/>
      </c>
      <c r="I75" s="537" t="s">
        <v>105</v>
      </c>
      <c r="J75" s="538"/>
      <c r="K75" s="538"/>
      <c r="L75" s="538"/>
      <c r="M75" s="538"/>
      <c r="N75" s="539"/>
      <c r="O75" s="240" t="str">
        <f>IF(P75="x","","x")</f>
        <v>x</v>
      </c>
      <c r="P75" s="241" t="str">
        <f>IF(VLOOKUP('Suivi élève (17)'!$A$29,'Entrée des observations'!$Q$5:$AJ$49,19,FALSE)="","",VLOOKUP('Suivi élève (17)'!$A$29,'Entrée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(17)'!$A$29,'Entrée des observations'!$Q$5:$AJ$49,20,FALSE)="","",VLOOKUP('Suivi élève (17)'!$A$29,'Entrée des observations'!$Q$5:$AJ$49,20,FALSE))</f>
        <v/>
      </c>
    </row>
    <row r="77" spans="1:17" ht="13.5" customHeight="1" thickBot="1">
      <c r="A77" s="537" t="s">
        <v>228</v>
      </c>
      <c r="B77" s="538"/>
      <c r="C77" s="538"/>
      <c r="D77" s="539"/>
      <c r="E77" s="240" t="str">
        <f>IF(F77="x","","x")</f>
        <v>x</v>
      </c>
      <c r="F77" s="241" t="str">
        <f>IF(VLOOKUP('Suivi élève (17)'!$A$29,'Entrée des observations'!$Q$5:$AJ$49,15,FALSE)="","",VLOOKUP('Suivi élève (17)'!$A$29,'Entrée des observations'!$Q$5:$AJ$49,15,FALSE))</f>
        <v/>
      </c>
    </row>
    <row r="78" spans="1:17" ht="13.5" thickBot="1">
      <c r="A78" s="540" t="s">
        <v>229</v>
      </c>
      <c r="B78" s="541"/>
      <c r="C78" s="541"/>
      <c r="D78" s="542"/>
      <c r="E78" s="240" t="str">
        <f>IF(F78="x","","x")</f>
        <v>x</v>
      </c>
      <c r="F78" s="242" t="str">
        <f>IF(VLOOKUP('Suivi élève (17)'!$A$29,'Entrée des observations'!$Q$5:$AJ$49,16,FALSE)="","",VLOOKUP('Suivi élève (17)'!$A$29,'Entrée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(17)'!$A$29,'Entrée des observations'!$Q$5:$AJ$49,7,FALSE)="","",VLOOKUP('Suivi élève (17)'!$A$29,'Entrée des observations'!$Q$5:$AJ$49,7,FALSE))</f>
        <v/>
      </c>
    </row>
    <row r="80" spans="1:17" ht="13.5" thickBot="1">
      <c r="A80" s="548" t="s">
        <v>108</v>
      </c>
      <c r="B80" s="549"/>
      <c r="C80" s="549"/>
      <c r="D80" s="549"/>
      <c r="E80" s="243" t="str">
        <f>IF(F80="x","","x")</f>
        <v>x</v>
      </c>
      <c r="F80" s="242" t="str">
        <f>IF(VLOOKUP('Suivi élève (17)'!$A$29,'Entrée des observations'!$Q$5:$AJ$49,17,FALSE)="","",VLOOKUP('Suivi élève (17)'!$A$29,'Entrée des observations'!$Q$5:$AJ$49,17,FALSE))</f>
        <v/>
      </c>
      <c r="I80" s="548" t="s">
        <v>227</v>
      </c>
      <c r="J80" s="549"/>
      <c r="K80" s="549"/>
      <c r="L80" s="549"/>
      <c r="M80" s="549"/>
      <c r="N80" s="549"/>
      <c r="O80" s="243" t="str">
        <f>IF(P80="x","","x")</f>
        <v>x</v>
      </c>
      <c r="P80" s="242" t="str">
        <f>IF(VLOOKUP('Suivi élève (17)'!$A$29,'Entrée des observations'!$Q$5:$AJ$49,8,FALSE)="","",VLOOKUP('Suivi élève (17)'!$A$29,'Entrée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(17)'!B92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topLeftCell="A39"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(18)'!$A$29,'Entrée des observations'!$Q$5:$AJ$49,3,FALSE)="","",VLOOKUP('Suivi élève (18)'!$A$29,'Entrée des observations'!$Q$5:$AJ$49,3,FALSE))</f>
        <v/>
      </c>
      <c r="I68" s="535" t="s">
        <v>96</v>
      </c>
      <c r="J68" s="536"/>
      <c r="K68" s="536"/>
      <c r="L68" s="536"/>
      <c r="M68" s="536"/>
      <c r="N68" s="536"/>
      <c r="O68" s="240" t="str">
        <f>IF(P68="x","","x")</f>
        <v>x</v>
      </c>
      <c r="P68" s="241" t="str">
        <f>IF(VLOOKUP('Suivi élève (18)'!$A$29,'Entrée des observations'!$Q$5:$AJ$49,11,FALSE)="","",VLOOKUP('Suivi élève (18)'!$A$29,'Entrée des observations'!$Q$5:$AJ$49,11,FALSE))</f>
        <v/>
      </c>
      <c r="Q68" s="646"/>
    </row>
    <row r="69" spans="1:17" ht="13.5" customHeight="1">
      <c r="A69" s="535" t="s">
        <v>221</v>
      </c>
      <c r="B69" s="536"/>
      <c r="C69" s="536"/>
      <c r="D69" s="536"/>
      <c r="E69" s="240" t="str">
        <f>IF(F69&lt;&gt;"","","x")</f>
        <v>x</v>
      </c>
      <c r="F69" s="241" t="str">
        <f>IF(VLOOKUP('Suivi élève (18)'!$A$29,'Entrée des observations'!$Q$5:$AJ$49,4,FALSE)="","",VLOOKUP('Suivi élève (18)'!$A$29,'Entrée des observations'!$Q$5:$AJ$49,4,FALSE))</f>
        <v/>
      </c>
      <c r="I69" s="535" t="s">
        <v>97</v>
      </c>
      <c r="J69" s="536"/>
      <c r="K69" s="536"/>
      <c r="L69" s="536"/>
      <c r="M69" s="536"/>
      <c r="N69" s="536"/>
      <c r="O69" s="240" t="str">
        <f>IF(P69="x","","x")</f>
        <v>x</v>
      </c>
      <c r="P69" s="241" t="str">
        <f>IF(VLOOKUP('Suivi élève (18)'!$A$29,'Entrée des observations'!$Q$5:$AJ$49,12,FALSE)="","",VLOOKUP('Suivi élève (18)'!$A$29,'Entrée des observations'!$Q$5:$AJ$49,12,FALSE))</f>
        <v/>
      </c>
    </row>
    <row r="70" spans="1:17" ht="12.75" customHeight="1" thickBot="1">
      <c r="A70" s="548" t="s">
        <v>246</v>
      </c>
      <c r="B70" s="549"/>
      <c r="C70" s="549"/>
      <c r="D70" s="549"/>
      <c r="E70" s="240" t="str">
        <f>IF(F70="x","","x")</f>
        <v>x</v>
      </c>
      <c r="F70" s="242" t="str">
        <f>IF(VLOOKUP('Suivi élève (18)'!$A$29,'Entrée des observations'!$Q$5:$AJ$49,5,FALSE)="","",VLOOKUP('Suivi élève (18)'!$A$29,'Entrée des observations'!$Q$5:$AJ$49,5,FALSE))</f>
        <v/>
      </c>
      <c r="I70" s="535" t="s">
        <v>98</v>
      </c>
      <c r="J70" s="536"/>
      <c r="K70" s="536"/>
      <c r="L70" s="536"/>
      <c r="M70" s="536"/>
      <c r="N70" s="536"/>
      <c r="O70" s="240" t="str">
        <f>IF(P70="x","","x")</f>
        <v>x</v>
      </c>
      <c r="P70" s="241" t="str">
        <f>IF(VLOOKUP('Suivi élève (18)'!$A$29,'Entrée des observations'!$Q$5:$AJ$49,13,FALSE)="","",VLOOKUP('Suivi élève (18)'!$A$29,'Entrée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(18)'!$A$29,'Entrée des observations'!$Q$5:$AJ$49,14,FALSE)="","",VLOOKUP('Suivi élève (18)'!$A$29,'Entrée des observations'!$Q$5:$AJ$49,14,FALSE))</f>
        <v/>
      </c>
    </row>
    <row r="72" spans="1:17" ht="13.5" customHeight="1" thickBot="1">
      <c r="A72" s="535" t="s">
        <v>223</v>
      </c>
      <c r="B72" s="536"/>
      <c r="C72" s="536"/>
      <c r="D72" s="536"/>
      <c r="E72" s="240" t="str">
        <f>IF(F72="x","","x")</f>
        <v>x</v>
      </c>
      <c r="F72" s="241" t="str">
        <f>IF(VLOOKUP('Suivi élève (18)'!$A$29,'Entrée des observations'!$Q$5:$AJ$49,6,FALSE)="","",VLOOKUP('Suivi élève (18)'!$A$29,'Entrée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(18)'!$A$29,'Entrée des observations'!$Q$5:$AJ$49,9,FALSE)="","",VLOOKUP('Suivi élève (18)'!$A$29,'Entrée des observations'!$Q$5:$AJ$49,9,FALSE))</f>
        <v/>
      </c>
      <c r="I74" s="537" t="s">
        <v>104</v>
      </c>
      <c r="J74" s="538"/>
      <c r="K74" s="538"/>
      <c r="L74" s="538"/>
      <c r="M74" s="538"/>
      <c r="N74" s="539"/>
      <c r="O74" s="240" t="str">
        <f>IF(P74="x","","x")</f>
        <v>x</v>
      </c>
      <c r="P74" s="241" t="str">
        <f>IF(VLOOKUP('Suivi élève (18)'!$A$29,'Entrée des observations'!$Q$5:$AJ$49,18,FALSE)="","",VLOOKUP('Suivi élève (18)'!$A$29,'Entrée des observations'!$Q$5:$AJ$49,18,FALSE))</f>
        <v/>
      </c>
    </row>
    <row r="75" spans="1:17" ht="13.5" customHeight="1" thickBot="1">
      <c r="A75" s="540" t="s">
        <v>224</v>
      </c>
      <c r="B75" s="541"/>
      <c r="C75" s="541"/>
      <c r="D75" s="542"/>
      <c r="E75" s="240" t="str">
        <f>IF(F75="x","","x")</f>
        <v>x</v>
      </c>
      <c r="F75" s="242" t="str">
        <f>IF(VLOOKUP('Suivi élève (18)'!$A$29,'Entrée des observations'!$Q$5:$AJ$49,10,FALSE)="","",VLOOKUP('Suivi élève (18)'!$A$29,'Entrée des observations'!$Q$5:$AJ$49,10,FALSE))</f>
        <v/>
      </c>
      <c r="I75" s="537" t="s">
        <v>105</v>
      </c>
      <c r="J75" s="538"/>
      <c r="K75" s="538"/>
      <c r="L75" s="538"/>
      <c r="M75" s="538"/>
      <c r="N75" s="539"/>
      <c r="O75" s="240" t="str">
        <f>IF(P75="x","","x")</f>
        <v>x</v>
      </c>
      <c r="P75" s="241" t="str">
        <f>IF(VLOOKUP('Suivi élève (18)'!$A$29,'Entrée des observations'!$Q$5:$AJ$49,19,FALSE)="","",VLOOKUP('Suivi élève (18)'!$A$29,'Entrée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(18)'!$A$29,'Entrée des observations'!$Q$5:$AJ$49,20,FALSE)="","",VLOOKUP('Suivi élève (18)'!$A$29,'Entrée des observations'!$Q$5:$AJ$49,20,FALSE))</f>
        <v/>
      </c>
    </row>
    <row r="77" spans="1:17" ht="13.5" customHeight="1" thickBot="1">
      <c r="A77" s="537" t="s">
        <v>228</v>
      </c>
      <c r="B77" s="538"/>
      <c r="C77" s="538"/>
      <c r="D77" s="539"/>
      <c r="E77" s="240" t="str">
        <f>IF(F77="x","","x")</f>
        <v>x</v>
      </c>
      <c r="F77" s="241" t="str">
        <f>IF(VLOOKUP('Suivi élève (18)'!$A$29,'Entrée des observations'!$Q$5:$AJ$49,15,FALSE)="","",VLOOKUP('Suivi élève (18)'!$A$29,'Entrée des observations'!$Q$5:$AJ$49,15,FALSE))</f>
        <v/>
      </c>
    </row>
    <row r="78" spans="1:17" ht="13.5" thickBot="1">
      <c r="A78" s="540" t="s">
        <v>229</v>
      </c>
      <c r="B78" s="541"/>
      <c r="C78" s="541"/>
      <c r="D78" s="542"/>
      <c r="E78" s="240" t="str">
        <f>IF(F78="x","","x")</f>
        <v>x</v>
      </c>
      <c r="F78" s="242" t="str">
        <f>IF(VLOOKUP('Suivi élève (18)'!$A$29,'Entrée des observations'!$Q$5:$AJ$49,16,FALSE)="","",VLOOKUP('Suivi élève (18)'!$A$29,'Entrée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(18)'!$A$29,'Entrée des observations'!$Q$5:$AJ$49,7,FALSE)="","",VLOOKUP('Suivi élève (18)'!$A$29,'Entrée des observations'!$Q$5:$AJ$49,7,FALSE))</f>
        <v/>
      </c>
    </row>
    <row r="80" spans="1:17" ht="13.5" thickBot="1">
      <c r="A80" s="548" t="s">
        <v>108</v>
      </c>
      <c r="B80" s="549"/>
      <c r="C80" s="549"/>
      <c r="D80" s="549"/>
      <c r="E80" s="243" t="str">
        <f>IF(F80="x","","x")</f>
        <v>x</v>
      </c>
      <c r="F80" s="242" t="str">
        <f>IF(VLOOKUP('Suivi élève (18)'!$A$29,'Entrée des observations'!$Q$5:$AJ$49,17,FALSE)="","",VLOOKUP('Suivi élève (18)'!$A$29,'Entrée des observations'!$Q$5:$AJ$49,17,FALSE))</f>
        <v/>
      </c>
      <c r="I80" s="548" t="s">
        <v>227</v>
      </c>
      <c r="J80" s="549"/>
      <c r="K80" s="549"/>
      <c r="L80" s="549"/>
      <c r="M80" s="549"/>
      <c r="N80" s="549"/>
      <c r="O80" s="243" t="str">
        <f>IF(P80="x","","x")</f>
        <v>x</v>
      </c>
      <c r="P80" s="242" t="str">
        <f>IF(VLOOKUP('Suivi élève (18)'!$A$29,'Entrée des observations'!$Q$5:$AJ$49,8,FALSE)="","",VLOOKUP('Suivi élève (18)'!$A$29,'Entrée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(18)'!B92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topLeftCell="A44"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(19)'!$A$29,'Entrée des observations'!$Q$5:$AJ$49,3,FALSE)="","",VLOOKUP('Suivi élève (19)'!$A$29,'Entrée des observations'!$Q$5:$AJ$49,3,FALSE))</f>
        <v/>
      </c>
      <c r="I68" s="535" t="s">
        <v>96</v>
      </c>
      <c r="J68" s="536"/>
      <c r="K68" s="536"/>
      <c r="L68" s="536"/>
      <c r="M68" s="536"/>
      <c r="N68" s="536"/>
      <c r="O68" s="240" t="str">
        <f>IF(P68="x","","x")</f>
        <v>x</v>
      </c>
      <c r="P68" s="241" t="str">
        <f>IF(VLOOKUP('Suivi élève (19)'!$A$29,'Entrée des observations'!$Q$5:$AJ$49,11,FALSE)="","",VLOOKUP('Suivi élève (19)'!$A$29,'Entrée des observations'!$Q$5:$AJ$49,11,FALSE))</f>
        <v/>
      </c>
      <c r="Q68" s="646"/>
    </row>
    <row r="69" spans="1:17" ht="13.5" customHeight="1">
      <c r="A69" s="535" t="s">
        <v>221</v>
      </c>
      <c r="B69" s="536"/>
      <c r="C69" s="536"/>
      <c r="D69" s="536"/>
      <c r="E69" s="240" t="str">
        <f>IF(F69&lt;&gt;"","","x")</f>
        <v>x</v>
      </c>
      <c r="F69" s="241" t="str">
        <f>IF(VLOOKUP('Suivi élève (19)'!$A$29,'Entrée des observations'!$Q$5:$AJ$49,4,FALSE)="","",VLOOKUP('Suivi élève (19)'!$A$29,'Entrée des observations'!$Q$5:$AJ$49,4,FALSE))</f>
        <v/>
      </c>
      <c r="I69" s="535" t="s">
        <v>97</v>
      </c>
      <c r="J69" s="536"/>
      <c r="K69" s="536"/>
      <c r="L69" s="536"/>
      <c r="M69" s="536"/>
      <c r="N69" s="536"/>
      <c r="O69" s="240" t="str">
        <f>IF(P69="x","","x")</f>
        <v>x</v>
      </c>
      <c r="P69" s="241" t="str">
        <f>IF(VLOOKUP('Suivi élève (19)'!$A$29,'Entrée des observations'!$Q$5:$AJ$49,12,FALSE)="","",VLOOKUP('Suivi élève (19)'!$A$29,'Entrée des observations'!$Q$5:$AJ$49,12,FALSE))</f>
        <v/>
      </c>
    </row>
    <row r="70" spans="1:17" ht="12.75" customHeight="1" thickBot="1">
      <c r="A70" s="548" t="s">
        <v>246</v>
      </c>
      <c r="B70" s="549"/>
      <c r="C70" s="549"/>
      <c r="D70" s="549"/>
      <c r="E70" s="240" t="str">
        <f>IF(F70="x","","x")</f>
        <v>x</v>
      </c>
      <c r="F70" s="242" t="str">
        <f>IF(VLOOKUP('Suivi élève (19)'!$A$29,'Entrée des observations'!$Q$5:$AJ$49,5,FALSE)="","",VLOOKUP('Suivi élève (19)'!$A$29,'Entrée des observations'!$Q$5:$AJ$49,5,FALSE))</f>
        <v/>
      </c>
      <c r="I70" s="535" t="s">
        <v>98</v>
      </c>
      <c r="J70" s="536"/>
      <c r="K70" s="536"/>
      <c r="L70" s="536"/>
      <c r="M70" s="536"/>
      <c r="N70" s="536"/>
      <c r="O70" s="240" t="str">
        <f>IF(P70="x","","x")</f>
        <v>x</v>
      </c>
      <c r="P70" s="241" t="str">
        <f>IF(VLOOKUP('Suivi élève (19)'!$A$29,'Entrée des observations'!$Q$5:$AJ$49,13,FALSE)="","",VLOOKUP('Suivi élève (19)'!$A$29,'Entrée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(19)'!$A$29,'Entrée des observations'!$Q$5:$AJ$49,14,FALSE)="","",VLOOKUP('Suivi élève (19)'!$A$29,'Entrée des observations'!$Q$5:$AJ$49,14,FALSE))</f>
        <v/>
      </c>
    </row>
    <row r="72" spans="1:17" ht="13.5" customHeight="1" thickBot="1">
      <c r="A72" s="535" t="s">
        <v>223</v>
      </c>
      <c r="B72" s="536"/>
      <c r="C72" s="536"/>
      <c r="D72" s="536"/>
      <c r="E72" s="240" t="str">
        <f>IF(F72="x","","x")</f>
        <v>x</v>
      </c>
      <c r="F72" s="241" t="str">
        <f>IF(VLOOKUP('Suivi élève (19)'!$A$29,'Entrée des observations'!$Q$5:$AJ$49,6,FALSE)="","",VLOOKUP('Suivi élève (19)'!$A$29,'Entrée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(19)'!$A$29,'Entrée des observations'!$Q$5:$AJ$49,9,FALSE)="","",VLOOKUP('Suivi élève (19)'!$A$29,'Entrée des observations'!$Q$5:$AJ$49,9,FALSE))</f>
        <v/>
      </c>
      <c r="I74" s="537" t="s">
        <v>104</v>
      </c>
      <c r="J74" s="538"/>
      <c r="K74" s="538"/>
      <c r="L74" s="538"/>
      <c r="M74" s="538"/>
      <c r="N74" s="539"/>
      <c r="O74" s="240" t="str">
        <f>IF(P74="x","","x")</f>
        <v>x</v>
      </c>
      <c r="P74" s="241" t="str">
        <f>IF(VLOOKUP('Suivi élève (19)'!$A$29,'Entrée des observations'!$Q$5:$AJ$49,18,FALSE)="","",VLOOKUP('Suivi élève (19)'!$A$29,'Entrée des observations'!$Q$5:$AJ$49,18,FALSE))</f>
        <v/>
      </c>
    </row>
    <row r="75" spans="1:17" ht="13.5" customHeight="1" thickBot="1">
      <c r="A75" s="540" t="s">
        <v>224</v>
      </c>
      <c r="B75" s="541"/>
      <c r="C75" s="541"/>
      <c r="D75" s="542"/>
      <c r="E75" s="240" t="str">
        <f>IF(F75="x","","x")</f>
        <v>x</v>
      </c>
      <c r="F75" s="242" t="str">
        <f>IF(VLOOKUP('Suivi élève (19)'!$A$29,'Entrée des observations'!$Q$5:$AJ$49,10,FALSE)="","",VLOOKUP('Suivi élève (19)'!$A$29,'Entrée des observations'!$Q$5:$AJ$49,10,FALSE))</f>
        <v/>
      </c>
      <c r="I75" s="537" t="s">
        <v>105</v>
      </c>
      <c r="J75" s="538"/>
      <c r="K75" s="538"/>
      <c r="L75" s="538"/>
      <c r="M75" s="538"/>
      <c r="N75" s="539"/>
      <c r="O75" s="240" t="str">
        <f>IF(P75="x","","x")</f>
        <v>x</v>
      </c>
      <c r="P75" s="241" t="str">
        <f>IF(VLOOKUP('Suivi élève (19)'!$A$29,'Entrée des observations'!$Q$5:$AJ$49,19,FALSE)="","",VLOOKUP('Suivi élève (19)'!$A$29,'Entrée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(19)'!$A$29,'Entrée des observations'!$Q$5:$AJ$49,20,FALSE)="","",VLOOKUP('Suivi élève (19)'!$A$29,'Entrée des observations'!$Q$5:$AJ$49,20,FALSE))</f>
        <v/>
      </c>
    </row>
    <row r="77" spans="1:17" ht="13.5" customHeight="1" thickBot="1">
      <c r="A77" s="537" t="s">
        <v>228</v>
      </c>
      <c r="B77" s="538"/>
      <c r="C77" s="538"/>
      <c r="D77" s="539"/>
      <c r="E77" s="240" t="str">
        <f>IF(F77="x","","x")</f>
        <v>x</v>
      </c>
      <c r="F77" s="241" t="str">
        <f>IF(VLOOKUP('Suivi élève (19)'!$A$29,'Entrée des observations'!$Q$5:$AJ$49,15,FALSE)="","",VLOOKUP('Suivi élève (19)'!$A$29,'Entrée des observations'!$Q$5:$AJ$49,15,FALSE))</f>
        <v/>
      </c>
    </row>
    <row r="78" spans="1:17" ht="13.5" thickBot="1">
      <c r="A78" s="540" t="s">
        <v>229</v>
      </c>
      <c r="B78" s="541"/>
      <c r="C78" s="541"/>
      <c r="D78" s="542"/>
      <c r="E78" s="240" t="str">
        <f>IF(F78="x","","x")</f>
        <v>x</v>
      </c>
      <c r="F78" s="242" t="str">
        <f>IF(VLOOKUP('Suivi élève (19)'!$A$29,'Entrée des observations'!$Q$5:$AJ$49,16,FALSE)="","",VLOOKUP('Suivi élève (19)'!$A$29,'Entrée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(19)'!$A$29,'Entrée des observations'!$Q$5:$AJ$49,7,FALSE)="","",VLOOKUP('Suivi élève (19)'!$A$29,'Entrée des observations'!$Q$5:$AJ$49,7,FALSE))</f>
        <v/>
      </c>
    </row>
    <row r="80" spans="1:17" ht="13.5" thickBot="1">
      <c r="A80" s="548" t="s">
        <v>108</v>
      </c>
      <c r="B80" s="549"/>
      <c r="C80" s="549"/>
      <c r="D80" s="549"/>
      <c r="E80" s="243" t="str">
        <f>IF(F80="x","","x")</f>
        <v>x</v>
      </c>
      <c r="F80" s="242" t="str">
        <f>IF(VLOOKUP('Suivi élève (19)'!$A$29,'Entrée des observations'!$Q$5:$AJ$49,17,FALSE)="","",VLOOKUP('Suivi élève (19)'!$A$29,'Entrée des observations'!$Q$5:$AJ$49,17,FALSE))</f>
        <v/>
      </c>
      <c r="I80" s="548" t="s">
        <v>227</v>
      </c>
      <c r="J80" s="549"/>
      <c r="K80" s="549"/>
      <c r="L80" s="549"/>
      <c r="M80" s="549"/>
      <c r="N80" s="549"/>
      <c r="O80" s="243" t="str">
        <f>IF(P80="x","","x")</f>
        <v>x</v>
      </c>
      <c r="P80" s="242" t="str">
        <f>IF(VLOOKUP('Suivi élève (19)'!$A$29,'Entrée des observations'!$Q$5:$AJ$49,8,FALSE)="","",VLOOKUP('Suivi élève (19)'!$A$29,'Entrée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(19)'!B92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(20)'!$A$29,'Entrée des observations'!$Q$5:$AJ$49,3,FALSE)="","",VLOOKUP('Suivi élève (20)'!$A$29,'Entrée des observations'!$Q$5:$AJ$49,3,FALSE))</f>
        <v/>
      </c>
      <c r="I68" s="535" t="s">
        <v>96</v>
      </c>
      <c r="J68" s="536"/>
      <c r="K68" s="536"/>
      <c r="L68" s="536"/>
      <c r="M68" s="536"/>
      <c r="N68" s="536"/>
      <c r="O68" s="240" t="str">
        <f>IF(P68="x","","x")</f>
        <v>x</v>
      </c>
      <c r="P68" s="241" t="str">
        <f>IF(VLOOKUP('Suivi élève (20)'!$A$29,'Entrée des observations'!$Q$5:$AJ$49,11,FALSE)="","",VLOOKUP('Suivi élève (20)'!$A$29,'Entrée des observations'!$Q$5:$AJ$49,11,FALSE))</f>
        <v/>
      </c>
      <c r="Q68" s="646"/>
    </row>
    <row r="69" spans="1:17" ht="13.5" customHeight="1">
      <c r="A69" s="535" t="s">
        <v>221</v>
      </c>
      <c r="B69" s="536"/>
      <c r="C69" s="536"/>
      <c r="D69" s="536"/>
      <c r="E69" s="240" t="str">
        <f>IF(F69&lt;&gt;"","","x")</f>
        <v>x</v>
      </c>
      <c r="F69" s="241" t="str">
        <f>IF(VLOOKUP('Suivi élève (20)'!$A$29,'Entrée des observations'!$Q$5:$AJ$49,4,FALSE)="","",VLOOKUP('Suivi élève (20)'!$A$29,'Entrée des observations'!$Q$5:$AJ$49,4,FALSE))</f>
        <v/>
      </c>
      <c r="I69" s="535" t="s">
        <v>97</v>
      </c>
      <c r="J69" s="536"/>
      <c r="K69" s="536"/>
      <c r="L69" s="536"/>
      <c r="M69" s="536"/>
      <c r="N69" s="536"/>
      <c r="O69" s="240" t="str">
        <f>IF(P69="x","","x")</f>
        <v>x</v>
      </c>
      <c r="P69" s="241" t="str">
        <f>IF(VLOOKUP('Suivi élève (20)'!$A$29,'Entrée des observations'!$Q$5:$AJ$49,12,FALSE)="","",VLOOKUP('Suivi élève (20)'!$A$29,'Entrée des observations'!$Q$5:$AJ$49,12,FALSE))</f>
        <v/>
      </c>
    </row>
    <row r="70" spans="1:17" ht="12.75" customHeight="1" thickBot="1">
      <c r="A70" s="548" t="s">
        <v>246</v>
      </c>
      <c r="B70" s="549"/>
      <c r="C70" s="549"/>
      <c r="D70" s="549"/>
      <c r="E70" s="240" t="str">
        <f>IF(F70="x","","x")</f>
        <v>x</v>
      </c>
      <c r="F70" s="242" t="str">
        <f>IF(VLOOKUP('Suivi élève (20)'!$A$29,'Entrée des observations'!$Q$5:$AJ$49,5,FALSE)="","",VLOOKUP('Suivi élève (20)'!$A$29,'Entrée des observations'!$Q$5:$AJ$49,5,FALSE))</f>
        <v/>
      </c>
      <c r="I70" s="535" t="s">
        <v>98</v>
      </c>
      <c r="J70" s="536"/>
      <c r="K70" s="536"/>
      <c r="L70" s="536"/>
      <c r="M70" s="536"/>
      <c r="N70" s="536"/>
      <c r="O70" s="240" t="str">
        <f>IF(P70="x","","x")</f>
        <v>x</v>
      </c>
      <c r="P70" s="241" t="str">
        <f>IF(VLOOKUP('Suivi élève (20)'!$A$29,'Entrée des observations'!$Q$5:$AJ$49,13,FALSE)="","",VLOOKUP('Suivi élève (20)'!$A$29,'Entrée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(20)'!$A$29,'Entrée des observations'!$Q$5:$AJ$49,14,FALSE)="","",VLOOKUP('Suivi élève (20)'!$A$29,'Entrée des observations'!$Q$5:$AJ$49,14,FALSE))</f>
        <v/>
      </c>
    </row>
    <row r="72" spans="1:17" ht="13.5" customHeight="1" thickBot="1">
      <c r="A72" s="535" t="s">
        <v>223</v>
      </c>
      <c r="B72" s="536"/>
      <c r="C72" s="536"/>
      <c r="D72" s="536"/>
      <c r="E72" s="240" t="str">
        <f>IF(F72="x","","x")</f>
        <v>x</v>
      </c>
      <c r="F72" s="241" t="str">
        <f>IF(VLOOKUP('Suivi élève (20)'!$A$29,'Entrée des observations'!$Q$5:$AJ$49,6,FALSE)="","",VLOOKUP('Suivi élève (20)'!$A$29,'Entrée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(20)'!$A$29,'Entrée des observations'!$Q$5:$AJ$49,9,FALSE)="","",VLOOKUP('Suivi élève (20)'!$A$29,'Entrée des observations'!$Q$5:$AJ$49,9,FALSE))</f>
        <v/>
      </c>
      <c r="I74" s="537" t="s">
        <v>104</v>
      </c>
      <c r="J74" s="538"/>
      <c r="K74" s="538"/>
      <c r="L74" s="538"/>
      <c r="M74" s="538"/>
      <c r="N74" s="539"/>
      <c r="O74" s="240" t="str">
        <f>IF(P74="x","","x")</f>
        <v>x</v>
      </c>
      <c r="P74" s="241" t="str">
        <f>IF(VLOOKUP('Suivi élève (20)'!$A$29,'Entrée des observations'!$Q$5:$AJ$49,18,FALSE)="","",VLOOKUP('Suivi élève (20)'!$A$29,'Entrée des observations'!$Q$5:$AJ$49,18,FALSE))</f>
        <v/>
      </c>
    </row>
    <row r="75" spans="1:17" ht="13.5" customHeight="1" thickBot="1">
      <c r="A75" s="540" t="s">
        <v>224</v>
      </c>
      <c r="B75" s="541"/>
      <c r="C75" s="541"/>
      <c r="D75" s="542"/>
      <c r="E75" s="240" t="str">
        <f>IF(F75="x","","x")</f>
        <v>x</v>
      </c>
      <c r="F75" s="242" t="str">
        <f>IF(VLOOKUP('Suivi élève (20)'!$A$29,'Entrée des observations'!$Q$5:$AJ$49,10,FALSE)="","",VLOOKUP('Suivi élève (20)'!$A$29,'Entrée des observations'!$Q$5:$AJ$49,10,FALSE))</f>
        <v/>
      </c>
      <c r="I75" s="537" t="s">
        <v>105</v>
      </c>
      <c r="J75" s="538"/>
      <c r="K75" s="538"/>
      <c r="L75" s="538"/>
      <c r="M75" s="538"/>
      <c r="N75" s="539"/>
      <c r="O75" s="240" t="str">
        <f>IF(P75="x","","x")</f>
        <v>x</v>
      </c>
      <c r="P75" s="241" t="str">
        <f>IF(VLOOKUP('Suivi élève (20)'!$A$29,'Entrée des observations'!$Q$5:$AJ$49,19,FALSE)="","",VLOOKUP('Suivi élève (20)'!$A$29,'Entrée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(20)'!$A$29,'Entrée des observations'!$Q$5:$AJ$49,20,FALSE)="","",VLOOKUP('Suivi élève (20)'!$A$29,'Entrée des observations'!$Q$5:$AJ$49,20,FALSE))</f>
        <v/>
      </c>
    </row>
    <row r="77" spans="1:17" ht="13.5" customHeight="1" thickBot="1">
      <c r="A77" s="537" t="s">
        <v>228</v>
      </c>
      <c r="B77" s="538"/>
      <c r="C77" s="538"/>
      <c r="D77" s="539"/>
      <c r="E77" s="240" t="str">
        <f>IF(F77="x","","x")</f>
        <v>x</v>
      </c>
      <c r="F77" s="241" t="str">
        <f>IF(VLOOKUP('Suivi élève (20)'!$A$29,'Entrée des observations'!$Q$5:$AJ$49,15,FALSE)="","",VLOOKUP('Suivi élève (20)'!$A$29,'Entrée des observations'!$Q$5:$AJ$49,15,FALSE))</f>
        <v/>
      </c>
    </row>
    <row r="78" spans="1:17" ht="13.5" thickBot="1">
      <c r="A78" s="540" t="s">
        <v>229</v>
      </c>
      <c r="B78" s="541"/>
      <c r="C78" s="541"/>
      <c r="D78" s="542"/>
      <c r="E78" s="240" t="str">
        <f>IF(F78="x","","x")</f>
        <v>x</v>
      </c>
      <c r="F78" s="242" t="str">
        <f>IF(VLOOKUP('Suivi élève (20)'!$A$29,'Entrée des observations'!$Q$5:$AJ$49,16,FALSE)="","",VLOOKUP('Suivi élève (20)'!$A$29,'Entrée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(20)'!$A$29,'Entrée des observations'!$Q$5:$AJ$49,7,FALSE)="","",VLOOKUP('Suivi élève (20)'!$A$29,'Entrée des observations'!$Q$5:$AJ$49,7,FALSE))</f>
        <v/>
      </c>
    </row>
    <row r="80" spans="1:17" ht="13.5" thickBot="1">
      <c r="A80" s="548" t="s">
        <v>108</v>
      </c>
      <c r="B80" s="549"/>
      <c r="C80" s="549"/>
      <c r="D80" s="549"/>
      <c r="E80" s="243" t="str">
        <f>IF(F80="x","","x")</f>
        <v>x</v>
      </c>
      <c r="F80" s="242" t="str">
        <f>IF(VLOOKUP('Suivi élève (20)'!$A$29,'Entrée des observations'!$Q$5:$AJ$49,17,FALSE)="","",VLOOKUP('Suivi élève (20)'!$A$29,'Entrée des observations'!$Q$5:$AJ$49,17,FALSE))</f>
        <v/>
      </c>
      <c r="I80" s="548" t="s">
        <v>227</v>
      </c>
      <c r="J80" s="549"/>
      <c r="K80" s="549"/>
      <c r="L80" s="549"/>
      <c r="M80" s="549"/>
      <c r="N80" s="549"/>
      <c r="O80" s="243" t="str">
        <f>IF(P80="x","","x")</f>
        <v>x</v>
      </c>
      <c r="P80" s="242" t="str">
        <f>IF(VLOOKUP('Suivi élève (20)'!$A$29,'Entrée des observations'!$Q$5:$AJ$49,8,FALSE)="","",VLOOKUP('Suivi élève (20)'!$A$29,'Entrée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(20)'!B92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topLeftCell="A41" zoomScale="70" zoomScaleNormal="100" zoomScalePageLayoutView="70" workbookViewId="0">
      <selection activeCell="J45" sqref="J45:Q45"/>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(21)'!$A$29,'Entrée des observations'!$Q$5:$AJ$49,3,FALSE)="","",VLOOKUP('Suivi élève (21)'!$A$29,'Entrée des observations'!$Q$5:$AJ$49,3,FALSE))</f>
        <v/>
      </c>
      <c r="I68" s="535" t="s">
        <v>96</v>
      </c>
      <c r="J68" s="536"/>
      <c r="K68" s="536"/>
      <c r="L68" s="536"/>
      <c r="M68" s="536"/>
      <c r="N68" s="536"/>
      <c r="O68" s="240" t="str">
        <f>IF(P68="x","","x")</f>
        <v>x</v>
      </c>
      <c r="P68" s="241" t="str">
        <f>IF(VLOOKUP('Suivi élève (21)'!$A$29,'Entrée des observations'!$Q$5:$AJ$49,11,FALSE)="","",VLOOKUP('Suivi élève (21)'!$A$29,'Entrée des observations'!$Q$5:$AJ$49,11,FALSE))</f>
        <v/>
      </c>
      <c r="Q68" s="646"/>
    </row>
    <row r="69" spans="1:17" ht="13.5" customHeight="1">
      <c r="A69" s="535" t="s">
        <v>221</v>
      </c>
      <c r="B69" s="536"/>
      <c r="C69" s="536"/>
      <c r="D69" s="536"/>
      <c r="E69" s="240" t="str">
        <f>IF(F69&lt;&gt;"","","x")</f>
        <v>x</v>
      </c>
      <c r="F69" s="241" t="str">
        <f>IF(VLOOKUP('Suivi élève (21)'!$A$29,'Entrée des observations'!$Q$5:$AJ$49,4,FALSE)="","",VLOOKUP('Suivi élève (21)'!$A$29,'Entrée des observations'!$Q$5:$AJ$49,4,FALSE))</f>
        <v/>
      </c>
      <c r="I69" s="535" t="s">
        <v>97</v>
      </c>
      <c r="J69" s="536"/>
      <c r="K69" s="536"/>
      <c r="L69" s="536"/>
      <c r="M69" s="536"/>
      <c r="N69" s="536"/>
      <c r="O69" s="240" t="str">
        <f>IF(P69="x","","x")</f>
        <v>x</v>
      </c>
      <c r="P69" s="241" t="str">
        <f>IF(VLOOKUP('Suivi élève (21)'!$A$29,'Entrée des observations'!$Q$5:$AJ$49,12,FALSE)="","",VLOOKUP('Suivi élève (21)'!$A$29,'Entrée des observations'!$Q$5:$AJ$49,12,FALSE))</f>
        <v/>
      </c>
    </row>
    <row r="70" spans="1:17" ht="12.75" customHeight="1" thickBot="1">
      <c r="A70" s="548" t="s">
        <v>246</v>
      </c>
      <c r="B70" s="549"/>
      <c r="C70" s="549"/>
      <c r="D70" s="549"/>
      <c r="E70" s="240" t="str">
        <f>IF(F70="x","","x")</f>
        <v>x</v>
      </c>
      <c r="F70" s="242" t="str">
        <f>IF(VLOOKUP('Suivi élève (21)'!$A$29,'Entrée des observations'!$Q$5:$AJ$49,5,FALSE)="","",VLOOKUP('Suivi élève (21)'!$A$29,'Entrée des observations'!$Q$5:$AJ$49,5,FALSE))</f>
        <v/>
      </c>
      <c r="I70" s="535" t="s">
        <v>98</v>
      </c>
      <c r="J70" s="536"/>
      <c r="K70" s="536"/>
      <c r="L70" s="536"/>
      <c r="M70" s="536"/>
      <c r="N70" s="536"/>
      <c r="O70" s="240" t="str">
        <f>IF(P70="x","","x")</f>
        <v>x</v>
      </c>
      <c r="P70" s="241" t="str">
        <f>IF(VLOOKUP('Suivi élève (21)'!$A$29,'Entrée des observations'!$Q$5:$AJ$49,13,FALSE)="","",VLOOKUP('Suivi élève (21)'!$A$29,'Entrée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(21)'!$A$29,'Entrée des observations'!$Q$5:$AJ$49,14,FALSE)="","",VLOOKUP('Suivi élève (21)'!$A$29,'Entrée des observations'!$Q$5:$AJ$49,14,FALSE))</f>
        <v/>
      </c>
    </row>
    <row r="72" spans="1:17" ht="13.5" customHeight="1" thickBot="1">
      <c r="A72" s="535" t="s">
        <v>223</v>
      </c>
      <c r="B72" s="536"/>
      <c r="C72" s="536"/>
      <c r="D72" s="536"/>
      <c r="E72" s="240" t="str">
        <f>IF(F72="x","","x")</f>
        <v>x</v>
      </c>
      <c r="F72" s="241" t="str">
        <f>IF(VLOOKUP('Suivi élève (21)'!$A$29,'Entrée des observations'!$Q$5:$AJ$49,6,FALSE)="","",VLOOKUP('Suivi élève (21)'!$A$29,'Entrée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(21)'!$A$29,'Entrée des observations'!$Q$5:$AJ$49,9,FALSE)="","",VLOOKUP('Suivi élève (21)'!$A$29,'Entrée des observations'!$Q$5:$AJ$49,9,FALSE))</f>
        <v/>
      </c>
      <c r="I74" s="537" t="s">
        <v>104</v>
      </c>
      <c r="J74" s="538"/>
      <c r="K74" s="538"/>
      <c r="L74" s="538"/>
      <c r="M74" s="538"/>
      <c r="N74" s="539"/>
      <c r="O74" s="240" t="str">
        <f>IF(P74="x","","x")</f>
        <v>x</v>
      </c>
      <c r="P74" s="241" t="str">
        <f>IF(VLOOKUP('Suivi élève (21)'!$A$29,'Entrée des observations'!$Q$5:$AJ$49,18,FALSE)="","",VLOOKUP('Suivi élève (21)'!$A$29,'Entrée des observations'!$Q$5:$AJ$49,18,FALSE))</f>
        <v/>
      </c>
    </row>
    <row r="75" spans="1:17" ht="13.5" customHeight="1" thickBot="1">
      <c r="A75" s="540" t="s">
        <v>224</v>
      </c>
      <c r="B75" s="541"/>
      <c r="C75" s="541"/>
      <c r="D75" s="542"/>
      <c r="E75" s="240" t="str">
        <f>IF(F75="x","","x")</f>
        <v>x</v>
      </c>
      <c r="F75" s="242" t="str">
        <f>IF(VLOOKUP('Suivi élève (21)'!$A$29,'Entrée des observations'!$Q$5:$AJ$49,10,FALSE)="","",VLOOKUP('Suivi élève (21)'!$A$29,'Entrée des observations'!$Q$5:$AJ$49,10,FALSE))</f>
        <v/>
      </c>
      <c r="I75" s="537" t="s">
        <v>105</v>
      </c>
      <c r="J75" s="538"/>
      <c r="K75" s="538"/>
      <c r="L75" s="538"/>
      <c r="M75" s="538"/>
      <c r="N75" s="539"/>
      <c r="O75" s="240" t="str">
        <f>IF(P75="x","","x")</f>
        <v>x</v>
      </c>
      <c r="P75" s="241" t="str">
        <f>IF(VLOOKUP('Suivi élève (21)'!$A$29,'Entrée des observations'!$Q$5:$AJ$49,19,FALSE)="","",VLOOKUP('Suivi élève (21)'!$A$29,'Entrée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(21)'!$A$29,'Entrée des observations'!$Q$5:$AJ$49,20,FALSE)="","",VLOOKUP('Suivi élève (21)'!$A$29,'Entrée des observations'!$Q$5:$AJ$49,20,FALSE))</f>
        <v/>
      </c>
    </row>
    <row r="77" spans="1:17" ht="13.5" customHeight="1" thickBot="1">
      <c r="A77" s="537" t="s">
        <v>228</v>
      </c>
      <c r="B77" s="538"/>
      <c r="C77" s="538"/>
      <c r="D77" s="539"/>
      <c r="E77" s="240" t="str">
        <f>IF(F77="x","","x")</f>
        <v>x</v>
      </c>
      <c r="F77" s="241" t="str">
        <f>IF(VLOOKUP('Suivi élève (21)'!$A$29,'Entrée des observations'!$Q$5:$AJ$49,15,FALSE)="","",VLOOKUP('Suivi élève (21)'!$A$29,'Entrée des observations'!$Q$5:$AJ$49,15,FALSE))</f>
        <v/>
      </c>
    </row>
    <row r="78" spans="1:17" ht="13.5" thickBot="1">
      <c r="A78" s="540" t="s">
        <v>229</v>
      </c>
      <c r="B78" s="541"/>
      <c r="C78" s="541"/>
      <c r="D78" s="542"/>
      <c r="E78" s="240" t="str">
        <f>IF(F78="x","","x")</f>
        <v>x</v>
      </c>
      <c r="F78" s="242" t="str">
        <f>IF(VLOOKUP('Suivi élève (21)'!$A$29,'Entrée des observations'!$Q$5:$AJ$49,16,FALSE)="","",VLOOKUP('Suivi élève (21)'!$A$29,'Entrée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(21)'!$A$29,'Entrée des observations'!$Q$5:$AJ$49,7,FALSE)="","",VLOOKUP('Suivi élève (21)'!$A$29,'Entrée des observations'!$Q$5:$AJ$49,7,FALSE))</f>
        <v/>
      </c>
    </row>
    <row r="80" spans="1:17" ht="13.5" thickBot="1">
      <c r="A80" s="548" t="s">
        <v>108</v>
      </c>
      <c r="B80" s="549"/>
      <c r="C80" s="549"/>
      <c r="D80" s="549"/>
      <c r="E80" s="243" t="str">
        <f>IF(F80="x","","x")</f>
        <v>x</v>
      </c>
      <c r="F80" s="242" t="str">
        <f>IF(VLOOKUP('Suivi élève (21)'!$A$29,'Entrée des observations'!$Q$5:$AJ$49,17,FALSE)="","",VLOOKUP('Suivi élève (21)'!$A$29,'Entrée des observations'!$Q$5:$AJ$49,17,FALSE))</f>
        <v/>
      </c>
      <c r="I80" s="548" t="s">
        <v>227</v>
      </c>
      <c r="J80" s="549"/>
      <c r="K80" s="549"/>
      <c r="L80" s="549"/>
      <c r="M80" s="549"/>
      <c r="N80" s="549"/>
      <c r="O80" s="243" t="str">
        <f>IF(P80="x","","x")</f>
        <v>x</v>
      </c>
      <c r="P80" s="242" t="str">
        <f>IF(VLOOKUP('Suivi élève (21)'!$A$29,'Entrée des observations'!$Q$5:$AJ$49,8,FALSE)="","",VLOOKUP('Suivi élève (21)'!$A$29,'Entrée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(21)'!B92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topLeftCell="A36"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f>'Suivi élève (27)'!X49</f>
        <v>0</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(22)'!$A$29,'Entrée des observations'!$Q$5:$AJ$49,3,FALSE)="","",VLOOKUP('Suivi élève (22)'!$A$29,'Entrée des observations'!$Q$5:$AJ$49,3,FALSE))</f>
        <v/>
      </c>
      <c r="I68" s="535" t="s">
        <v>96</v>
      </c>
      <c r="J68" s="536"/>
      <c r="K68" s="536"/>
      <c r="L68" s="536"/>
      <c r="M68" s="536"/>
      <c r="N68" s="536"/>
      <c r="O68" s="240" t="str">
        <f>IF(P68="x","","x")</f>
        <v>x</v>
      </c>
      <c r="P68" s="241" t="str">
        <f>IF(VLOOKUP('Suivi élève (22)'!$A$29,'Entrée des observations'!$Q$5:$AJ$49,11,FALSE)="","",VLOOKUP('Suivi élève (22)'!$A$29,'Entrée des observations'!$Q$5:$AJ$49,11,FALSE))</f>
        <v/>
      </c>
      <c r="Q68" s="646"/>
    </row>
    <row r="69" spans="1:17" ht="13.5" customHeight="1">
      <c r="A69" s="535" t="s">
        <v>221</v>
      </c>
      <c r="B69" s="536"/>
      <c r="C69" s="536"/>
      <c r="D69" s="536"/>
      <c r="E69" s="240" t="str">
        <f>IF(F69&lt;&gt;"","","x")</f>
        <v>x</v>
      </c>
      <c r="F69" s="241" t="str">
        <f>IF(VLOOKUP('Suivi élève (22)'!$A$29,'Entrée des observations'!$Q$5:$AJ$49,4,FALSE)="","",VLOOKUP('Suivi élève (22)'!$A$29,'Entrée des observations'!$Q$5:$AJ$49,4,FALSE))</f>
        <v/>
      </c>
      <c r="I69" s="535" t="s">
        <v>97</v>
      </c>
      <c r="J69" s="536"/>
      <c r="K69" s="536"/>
      <c r="L69" s="536"/>
      <c r="M69" s="536"/>
      <c r="N69" s="536"/>
      <c r="O69" s="240" t="str">
        <f>IF(P69="x","","x")</f>
        <v>x</v>
      </c>
      <c r="P69" s="241" t="str">
        <f>IF(VLOOKUP('Suivi élève (22)'!$A$29,'Entrée des observations'!$Q$5:$AJ$49,12,FALSE)="","",VLOOKUP('Suivi élève (22)'!$A$29,'Entrée des observations'!$Q$5:$AJ$49,12,FALSE))</f>
        <v/>
      </c>
    </row>
    <row r="70" spans="1:17" ht="12.75" customHeight="1" thickBot="1">
      <c r="A70" s="548" t="s">
        <v>246</v>
      </c>
      <c r="B70" s="549"/>
      <c r="C70" s="549"/>
      <c r="D70" s="549"/>
      <c r="E70" s="240" t="str">
        <f>IF(F70="x","","x")</f>
        <v>x</v>
      </c>
      <c r="F70" s="242" t="str">
        <f>IF(VLOOKUP('Suivi élève (22)'!$A$29,'Entrée des observations'!$Q$5:$AJ$49,5,FALSE)="","",VLOOKUP('Suivi élève (22)'!$A$29,'Entrée des observations'!$Q$5:$AJ$49,5,FALSE))</f>
        <v/>
      </c>
      <c r="I70" s="535" t="s">
        <v>98</v>
      </c>
      <c r="J70" s="536"/>
      <c r="K70" s="536"/>
      <c r="L70" s="536"/>
      <c r="M70" s="536"/>
      <c r="N70" s="536"/>
      <c r="O70" s="240" t="str">
        <f>IF(P70="x","","x")</f>
        <v>x</v>
      </c>
      <c r="P70" s="241" t="str">
        <f>IF(VLOOKUP('Suivi élève (22)'!$A$29,'Entrée des observations'!$Q$5:$AJ$49,13,FALSE)="","",VLOOKUP('Suivi élève (22)'!$A$29,'Entrée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(22)'!$A$29,'Entrée des observations'!$Q$5:$AJ$49,14,FALSE)="","",VLOOKUP('Suivi élève (22)'!$A$29,'Entrée des observations'!$Q$5:$AJ$49,14,FALSE))</f>
        <v/>
      </c>
    </row>
    <row r="72" spans="1:17" ht="13.5" customHeight="1" thickBot="1">
      <c r="A72" s="535" t="s">
        <v>223</v>
      </c>
      <c r="B72" s="536"/>
      <c r="C72" s="536"/>
      <c r="D72" s="536"/>
      <c r="E72" s="240" t="str">
        <f>IF(F72="x","","x")</f>
        <v>x</v>
      </c>
      <c r="F72" s="241" t="str">
        <f>IF(VLOOKUP('Suivi élève (22)'!$A$29,'Entrée des observations'!$Q$5:$AJ$49,6,FALSE)="","",VLOOKUP('Suivi élève (22)'!$A$29,'Entrée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(22)'!$A$29,'Entrée des observations'!$Q$5:$AJ$49,9,FALSE)="","",VLOOKUP('Suivi élève (22)'!$A$29,'Entrée des observations'!$Q$5:$AJ$49,9,FALSE))</f>
        <v/>
      </c>
      <c r="I74" s="537" t="s">
        <v>104</v>
      </c>
      <c r="J74" s="538"/>
      <c r="K74" s="538"/>
      <c r="L74" s="538"/>
      <c r="M74" s="538"/>
      <c r="N74" s="539"/>
      <c r="O74" s="240" t="str">
        <f>IF(P74="x","","x")</f>
        <v>x</v>
      </c>
      <c r="P74" s="241" t="str">
        <f>IF(VLOOKUP('Suivi élève (22)'!$A$29,'Entrée des observations'!$Q$5:$AJ$49,18,FALSE)="","",VLOOKUP('Suivi élève (22)'!$A$29,'Entrée des observations'!$Q$5:$AJ$49,18,FALSE))</f>
        <v/>
      </c>
    </row>
    <row r="75" spans="1:17" ht="13.5" customHeight="1" thickBot="1">
      <c r="A75" s="540" t="s">
        <v>224</v>
      </c>
      <c r="B75" s="541"/>
      <c r="C75" s="541"/>
      <c r="D75" s="542"/>
      <c r="E75" s="240" t="str">
        <f>IF(F75="x","","x")</f>
        <v>x</v>
      </c>
      <c r="F75" s="242" t="str">
        <f>IF(VLOOKUP('Suivi élève (22)'!$A$29,'Entrée des observations'!$Q$5:$AJ$49,10,FALSE)="","",VLOOKUP('Suivi élève (22)'!$A$29,'Entrée des observations'!$Q$5:$AJ$49,10,FALSE))</f>
        <v/>
      </c>
      <c r="I75" s="537" t="s">
        <v>105</v>
      </c>
      <c r="J75" s="538"/>
      <c r="K75" s="538"/>
      <c r="L75" s="538"/>
      <c r="M75" s="538"/>
      <c r="N75" s="539"/>
      <c r="O75" s="240" t="str">
        <f>IF(P75="x","","x")</f>
        <v>x</v>
      </c>
      <c r="P75" s="241" t="str">
        <f>IF(VLOOKUP('Suivi élève (22)'!$A$29,'Entrée des observations'!$Q$5:$AJ$49,19,FALSE)="","",VLOOKUP('Suivi élève (22)'!$A$29,'Entrée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(22)'!$A$29,'Entrée des observations'!$Q$5:$AJ$49,20,FALSE)="","",VLOOKUP('Suivi élève (22)'!$A$29,'Entrée des observations'!$Q$5:$AJ$49,20,FALSE))</f>
        <v/>
      </c>
    </row>
    <row r="77" spans="1:17" ht="13.5" customHeight="1" thickBot="1">
      <c r="A77" s="537" t="s">
        <v>228</v>
      </c>
      <c r="B77" s="538"/>
      <c r="C77" s="538"/>
      <c r="D77" s="539"/>
      <c r="E77" s="240" t="str">
        <f>IF(F77="x","","x")</f>
        <v>x</v>
      </c>
      <c r="F77" s="241" t="str">
        <f>IF(VLOOKUP('Suivi élève (22)'!$A$29,'Entrée des observations'!$Q$5:$AJ$49,15,FALSE)="","",VLOOKUP('Suivi élève (22)'!$A$29,'Entrée des observations'!$Q$5:$AJ$49,15,FALSE))</f>
        <v/>
      </c>
    </row>
    <row r="78" spans="1:17" ht="13.5" thickBot="1">
      <c r="A78" s="540" t="s">
        <v>229</v>
      </c>
      <c r="B78" s="541"/>
      <c r="C78" s="541"/>
      <c r="D78" s="542"/>
      <c r="E78" s="240" t="str">
        <f>IF(F78="x","","x")</f>
        <v>x</v>
      </c>
      <c r="F78" s="242" t="str">
        <f>IF(VLOOKUP('Suivi élève (22)'!$A$29,'Entrée des observations'!$Q$5:$AJ$49,16,FALSE)="","",VLOOKUP('Suivi élève (22)'!$A$29,'Entrée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(22)'!$A$29,'Entrée des observations'!$Q$5:$AJ$49,7,FALSE)="","",VLOOKUP('Suivi élève (22)'!$A$29,'Entrée des observations'!$Q$5:$AJ$49,7,FALSE))</f>
        <v/>
      </c>
    </row>
    <row r="80" spans="1:17" ht="13.5" thickBot="1">
      <c r="A80" s="548" t="s">
        <v>108</v>
      </c>
      <c r="B80" s="549"/>
      <c r="C80" s="549"/>
      <c r="D80" s="549"/>
      <c r="E80" s="243" t="str">
        <f>IF(F80="x","","x")</f>
        <v>x</v>
      </c>
      <c r="F80" s="242" t="str">
        <f>IF(VLOOKUP('Suivi élève (22)'!$A$29,'Entrée des observations'!$Q$5:$AJ$49,17,FALSE)="","",VLOOKUP('Suivi élève (22)'!$A$29,'Entrée des observations'!$Q$5:$AJ$49,17,FALSE))</f>
        <v/>
      </c>
      <c r="I80" s="548" t="s">
        <v>227</v>
      </c>
      <c r="J80" s="549"/>
      <c r="K80" s="549"/>
      <c r="L80" s="549"/>
      <c r="M80" s="549"/>
      <c r="N80" s="549"/>
      <c r="O80" s="243" t="str">
        <f>IF(P80="x","","x")</f>
        <v>x</v>
      </c>
      <c r="P80" s="242" t="str">
        <f>IF(VLOOKUP('Suivi élève (22)'!$A$29,'Entrée des observations'!$Q$5:$AJ$49,8,FALSE)="","",VLOOKUP('Suivi élève (22)'!$A$29,'Entrée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(22)'!B92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topLeftCell="A39"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(23)'!$A$29,'Entrée des observations'!$Q$5:$AJ$49,3,FALSE)="","",VLOOKUP('Suivi élève (23)'!$A$29,'Entrée des observations'!$Q$5:$AJ$49,3,FALSE))</f>
        <v/>
      </c>
      <c r="I68" s="535" t="s">
        <v>96</v>
      </c>
      <c r="J68" s="536"/>
      <c r="K68" s="536"/>
      <c r="L68" s="536"/>
      <c r="M68" s="536"/>
      <c r="N68" s="536"/>
      <c r="O68" s="240" t="str">
        <f>IF(P68="x","","x")</f>
        <v>x</v>
      </c>
      <c r="P68" s="241" t="str">
        <f>IF(VLOOKUP('Suivi élève (23)'!$A$29,'Entrée des observations'!$Q$5:$AJ$49,11,FALSE)="","",VLOOKUP('Suivi élève (23)'!$A$29,'Entrée des observations'!$Q$5:$AJ$49,11,FALSE))</f>
        <v/>
      </c>
      <c r="Q68" s="646"/>
    </row>
    <row r="69" spans="1:17" ht="13.5" customHeight="1">
      <c r="A69" s="535" t="s">
        <v>221</v>
      </c>
      <c r="B69" s="536"/>
      <c r="C69" s="536"/>
      <c r="D69" s="536"/>
      <c r="E69" s="240" t="str">
        <f>IF(F69&lt;&gt;"","","x")</f>
        <v>x</v>
      </c>
      <c r="F69" s="241" t="str">
        <f>IF(VLOOKUP('Suivi élève (23)'!$A$29,'Entrée des observations'!$Q$5:$AJ$49,4,FALSE)="","",VLOOKUP('Suivi élève (23)'!$A$29,'Entrée des observations'!$Q$5:$AJ$49,4,FALSE))</f>
        <v/>
      </c>
      <c r="I69" s="535" t="s">
        <v>97</v>
      </c>
      <c r="J69" s="536"/>
      <c r="K69" s="536"/>
      <c r="L69" s="536"/>
      <c r="M69" s="536"/>
      <c r="N69" s="536"/>
      <c r="O69" s="240" t="str">
        <f>IF(P69="x","","x")</f>
        <v>x</v>
      </c>
      <c r="P69" s="241" t="str">
        <f>IF(VLOOKUP('Suivi élève (23)'!$A$29,'Entrée des observations'!$Q$5:$AJ$49,12,FALSE)="","",VLOOKUP('Suivi élève (23)'!$A$29,'Entrée des observations'!$Q$5:$AJ$49,12,FALSE))</f>
        <v/>
      </c>
    </row>
    <row r="70" spans="1:17" ht="12.75" customHeight="1" thickBot="1">
      <c r="A70" s="548" t="s">
        <v>246</v>
      </c>
      <c r="B70" s="549"/>
      <c r="C70" s="549"/>
      <c r="D70" s="549"/>
      <c r="E70" s="240" t="str">
        <f>IF(F70="x","","x")</f>
        <v>x</v>
      </c>
      <c r="F70" s="242" t="str">
        <f>IF(VLOOKUP('Suivi élève (23)'!$A$29,'Entrée des observations'!$Q$5:$AJ$49,5,FALSE)="","",VLOOKUP('Suivi élève (23)'!$A$29,'Entrée des observations'!$Q$5:$AJ$49,5,FALSE))</f>
        <v/>
      </c>
      <c r="I70" s="535" t="s">
        <v>98</v>
      </c>
      <c r="J70" s="536"/>
      <c r="K70" s="536"/>
      <c r="L70" s="536"/>
      <c r="M70" s="536"/>
      <c r="N70" s="536"/>
      <c r="O70" s="240" t="str">
        <f>IF(P70="x","","x")</f>
        <v>x</v>
      </c>
      <c r="P70" s="241" t="str">
        <f>IF(VLOOKUP('Suivi élève (23)'!$A$29,'Entrée des observations'!$Q$5:$AJ$49,13,FALSE)="","",VLOOKUP('Suivi élève (23)'!$A$29,'Entrée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(23)'!$A$29,'Entrée des observations'!$Q$5:$AJ$49,14,FALSE)="","",VLOOKUP('Suivi élève (23)'!$A$29,'Entrée des observations'!$Q$5:$AJ$49,14,FALSE))</f>
        <v/>
      </c>
    </row>
    <row r="72" spans="1:17" ht="13.5" customHeight="1" thickBot="1">
      <c r="A72" s="535" t="s">
        <v>223</v>
      </c>
      <c r="B72" s="536"/>
      <c r="C72" s="536"/>
      <c r="D72" s="536"/>
      <c r="E72" s="240" t="str">
        <f>IF(F72="x","","x")</f>
        <v>x</v>
      </c>
      <c r="F72" s="241" t="str">
        <f>IF(VLOOKUP('Suivi élève (23)'!$A$29,'Entrée des observations'!$Q$5:$AJ$49,6,FALSE)="","",VLOOKUP('Suivi élève (23)'!$A$29,'Entrée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(23)'!$A$29,'Entrée des observations'!$Q$5:$AJ$49,9,FALSE)="","",VLOOKUP('Suivi élève (23)'!$A$29,'Entrée des observations'!$Q$5:$AJ$49,9,FALSE))</f>
        <v/>
      </c>
      <c r="I74" s="537" t="s">
        <v>104</v>
      </c>
      <c r="J74" s="538"/>
      <c r="K74" s="538"/>
      <c r="L74" s="538"/>
      <c r="M74" s="538"/>
      <c r="N74" s="539"/>
      <c r="O74" s="240" t="str">
        <f>IF(P74="x","","x")</f>
        <v>x</v>
      </c>
      <c r="P74" s="241" t="str">
        <f>IF(VLOOKUP('Suivi élève (23)'!$A$29,'Entrée des observations'!$Q$5:$AJ$49,18,FALSE)="","",VLOOKUP('Suivi élève (23)'!$A$29,'Entrée des observations'!$Q$5:$AJ$49,18,FALSE))</f>
        <v/>
      </c>
    </row>
    <row r="75" spans="1:17" ht="13.5" customHeight="1" thickBot="1">
      <c r="A75" s="540" t="s">
        <v>224</v>
      </c>
      <c r="B75" s="541"/>
      <c r="C75" s="541"/>
      <c r="D75" s="542"/>
      <c r="E75" s="240" t="str">
        <f>IF(F75="x","","x")</f>
        <v>x</v>
      </c>
      <c r="F75" s="242" t="str">
        <f>IF(VLOOKUP('Suivi élève (23)'!$A$29,'Entrée des observations'!$Q$5:$AJ$49,10,FALSE)="","",VLOOKUP('Suivi élève (23)'!$A$29,'Entrée des observations'!$Q$5:$AJ$49,10,FALSE))</f>
        <v/>
      </c>
      <c r="I75" s="537" t="s">
        <v>105</v>
      </c>
      <c r="J75" s="538"/>
      <c r="K75" s="538"/>
      <c r="L75" s="538"/>
      <c r="M75" s="538"/>
      <c r="N75" s="539"/>
      <c r="O75" s="240" t="str">
        <f>IF(P75="x","","x")</f>
        <v>x</v>
      </c>
      <c r="P75" s="241" t="str">
        <f>IF(VLOOKUP('Suivi élève (23)'!$A$29,'Entrée des observations'!$Q$5:$AJ$49,19,FALSE)="","",VLOOKUP('Suivi élève (23)'!$A$29,'Entrée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(23)'!$A$29,'Entrée des observations'!$Q$5:$AJ$49,20,FALSE)="","",VLOOKUP('Suivi élève (23)'!$A$29,'Entrée des observations'!$Q$5:$AJ$49,20,FALSE))</f>
        <v/>
      </c>
    </row>
    <row r="77" spans="1:17" ht="13.5" customHeight="1" thickBot="1">
      <c r="A77" s="537" t="s">
        <v>228</v>
      </c>
      <c r="B77" s="538"/>
      <c r="C77" s="538"/>
      <c r="D77" s="539"/>
      <c r="E77" s="240" t="str">
        <f>IF(F77="x","","x")</f>
        <v>x</v>
      </c>
      <c r="F77" s="241" t="str">
        <f>IF(VLOOKUP('Suivi élève (23)'!$A$29,'Entrée des observations'!$Q$5:$AJ$49,15,FALSE)="","",VLOOKUP('Suivi élève (23)'!$A$29,'Entrée des observations'!$Q$5:$AJ$49,15,FALSE))</f>
        <v/>
      </c>
    </row>
    <row r="78" spans="1:17" ht="13.5" thickBot="1">
      <c r="A78" s="540" t="s">
        <v>229</v>
      </c>
      <c r="B78" s="541"/>
      <c r="C78" s="541"/>
      <c r="D78" s="542"/>
      <c r="E78" s="240" t="str">
        <f>IF(F78="x","","x")</f>
        <v>x</v>
      </c>
      <c r="F78" s="242" t="str">
        <f>IF(VLOOKUP('Suivi élève (23)'!$A$29,'Entrée des observations'!$Q$5:$AJ$49,16,FALSE)="","",VLOOKUP('Suivi élève (23)'!$A$29,'Entrée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(23)'!$A$29,'Entrée des observations'!$Q$5:$AJ$49,7,FALSE)="","",VLOOKUP('Suivi élève (23)'!$A$29,'Entrée des observations'!$Q$5:$AJ$49,7,FALSE))</f>
        <v/>
      </c>
    </row>
    <row r="80" spans="1:17" ht="13.5" thickBot="1">
      <c r="A80" s="548" t="s">
        <v>108</v>
      </c>
      <c r="B80" s="549"/>
      <c r="C80" s="549"/>
      <c r="D80" s="549"/>
      <c r="E80" s="243" t="str">
        <f>IF(F80="x","","x")</f>
        <v>x</v>
      </c>
      <c r="F80" s="242" t="str">
        <f>IF(VLOOKUP('Suivi élève (23)'!$A$29,'Entrée des observations'!$Q$5:$AJ$49,17,FALSE)="","",VLOOKUP('Suivi élève (23)'!$A$29,'Entrée des observations'!$Q$5:$AJ$49,17,FALSE))</f>
        <v/>
      </c>
      <c r="I80" s="548" t="s">
        <v>227</v>
      </c>
      <c r="J80" s="549"/>
      <c r="K80" s="549"/>
      <c r="L80" s="549"/>
      <c r="M80" s="549"/>
      <c r="N80" s="549"/>
      <c r="O80" s="243" t="str">
        <f>IF(P80="x","","x")</f>
        <v>x</v>
      </c>
      <c r="P80" s="242" t="str">
        <f>IF(VLOOKUP('Suivi élève (23)'!$A$29,'Entrée des observations'!$Q$5:$AJ$49,8,FALSE)="","",VLOOKUP('Suivi élève (23)'!$A$29,'Entrée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(23)'!B92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topLeftCell="A44"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(24)'!$A$29,'Entrée des observations'!$Q$5:$AJ$49,3,FALSE)="","",VLOOKUP('Suivi élève (24)'!$A$29,'Entrée des observations'!$Q$5:$AJ$49,3,FALSE))</f>
        <v/>
      </c>
      <c r="I68" s="535" t="s">
        <v>96</v>
      </c>
      <c r="J68" s="536"/>
      <c r="K68" s="536"/>
      <c r="L68" s="536"/>
      <c r="M68" s="536"/>
      <c r="N68" s="536"/>
      <c r="O68" s="240" t="str">
        <f>IF(P68="x","","x")</f>
        <v>x</v>
      </c>
      <c r="P68" s="241" t="str">
        <f>IF(VLOOKUP('Suivi élève (24)'!$A$29,'Entrée des observations'!$Q$5:$AJ$49,11,FALSE)="","",VLOOKUP('Suivi élève (24)'!$A$29,'Entrée des observations'!$Q$5:$AJ$49,11,FALSE))</f>
        <v/>
      </c>
      <c r="Q68" s="646"/>
    </row>
    <row r="69" spans="1:17" ht="13.5" customHeight="1">
      <c r="A69" s="535" t="s">
        <v>221</v>
      </c>
      <c r="B69" s="536"/>
      <c r="C69" s="536"/>
      <c r="D69" s="536"/>
      <c r="E69" s="240" t="str">
        <f>IF(F69&lt;&gt;"","","x")</f>
        <v>x</v>
      </c>
      <c r="F69" s="241" t="str">
        <f>IF(VLOOKUP('Suivi élève (24)'!$A$29,'Entrée des observations'!$Q$5:$AJ$49,4,FALSE)="","",VLOOKUP('Suivi élève (24)'!$A$29,'Entrée des observations'!$Q$5:$AJ$49,4,FALSE))</f>
        <v/>
      </c>
      <c r="I69" s="535" t="s">
        <v>97</v>
      </c>
      <c r="J69" s="536"/>
      <c r="K69" s="536"/>
      <c r="L69" s="536"/>
      <c r="M69" s="536"/>
      <c r="N69" s="536"/>
      <c r="O69" s="240" t="str">
        <f>IF(P69="x","","x")</f>
        <v>x</v>
      </c>
      <c r="P69" s="241" t="str">
        <f>IF(VLOOKUP('Suivi élève (24)'!$A$29,'Entrée des observations'!$Q$5:$AJ$49,12,FALSE)="","",VLOOKUP('Suivi élève (24)'!$A$29,'Entrée des observations'!$Q$5:$AJ$49,12,FALSE))</f>
        <v/>
      </c>
    </row>
    <row r="70" spans="1:17" ht="12.75" customHeight="1" thickBot="1">
      <c r="A70" s="548" t="s">
        <v>246</v>
      </c>
      <c r="B70" s="549"/>
      <c r="C70" s="549"/>
      <c r="D70" s="549"/>
      <c r="E70" s="240" t="str">
        <f>IF(F70="x","","x")</f>
        <v>x</v>
      </c>
      <c r="F70" s="242" t="str">
        <f>IF(VLOOKUP('Suivi élève (24)'!$A$29,'Entrée des observations'!$Q$5:$AJ$49,5,FALSE)="","",VLOOKUP('Suivi élève (24)'!$A$29,'Entrée des observations'!$Q$5:$AJ$49,5,FALSE))</f>
        <v/>
      </c>
      <c r="I70" s="535" t="s">
        <v>98</v>
      </c>
      <c r="J70" s="536"/>
      <c r="K70" s="536"/>
      <c r="L70" s="536"/>
      <c r="M70" s="536"/>
      <c r="N70" s="536"/>
      <c r="O70" s="240" t="str">
        <f>IF(P70="x","","x")</f>
        <v>x</v>
      </c>
      <c r="P70" s="241" t="str">
        <f>IF(VLOOKUP('Suivi élève (24)'!$A$29,'Entrée des observations'!$Q$5:$AJ$49,13,FALSE)="","",VLOOKUP('Suivi élève (24)'!$A$29,'Entrée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(24)'!$A$29,'Entrée des observations'!$Q$5:$AJ$49,14,FALSE)="","",VLOOKUP('Suivi élève (24)'!$A$29,'Entrée des observations'!$Q$5:$AJ$49,14,FALSE))</f>
        <v/>
      </c>
    </row>
    <row r="72" spans="1:17" ht="13.5" customHeight="1" thickBot="1">
      <c r="A72" s="535" t="s">
        <v>223</v>
      </c>
      <c r="B72" s="536"/>
      <c r="C72" s="536"/>
      <c r="D72" s="536"/>
      <c r="E72" s="240" t="str">
        <f>IF(F72="x","","x")</f>
        <v>x</v>
      </c>
      <c r="F72" s="241" t="str">
        <f>IF(VLOOKUP('Suivi élève (24)'!$A$29,'Entrée des observations'!$Q$5:$AJ$49,6,FALSE)="","",VLOOKUP('Suivi élève (24)'!$A$29,'Entrée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(24)'!$A$29,'Entrée des observations'!$Q$5:$AJ$49,9,FALSE)="","",VLOOKUP('Suivi élève (24)'!$A$29,'Entrée des observations'!$Q$5:$AJ$49,9,FALSE))</f>
        <v/>
      </c>
      <c r="I74" s="537" t="s">
        <v>104</v>
      </c>
      <c r="J74" s="538"/>
      <c r="K74" s="538"/>
      <c r="L74" s="538"/>
      <c r="M74" s="538"/>
      <c r="N74" s="539"/>
      <c r="O74" s="240" t="str">
        <f>IF(P74="x","","x")</f>
        <v>x</v>
      </c>
      <c r="P74" s="241" t="str">
        <f>IF(VLOOKUP('Suivi élève (24)'!$A$29,'Entrée des observations'!$Q$5:$AJ$49,18,FALSE)="","",VLOOKUP('Suivi élève (24)'!$A$29,'Entrée des observations'!$Q$5:$AJ$49,18,FALSE))</f>
        <v/>
      </c>
    </row>
    <row r="75" spans="1:17" ht="13.5" customHeight="1" thickBot="1">
      <c r="A75" s="540" t="s">
        <v>224</v>
      </c>
      <c r="B75" s="541"/>
      <c r="C75" s="541"/>
      <c r="D75" s="542"/>
      <c r="E75" s="240" t="str">
        <f>IF(F75="x","","x")</f>
        <v>x</v>
      </c>
      <c r="F75" s="242" t="str">
        <f>IF(VLOOKUP('Suivi élève (24)'!$A$29,'Entrée des observations'!$Q$5:$AJ$49,10,FALSE)="","",VLOOKUP('Suivi élève (24)'!$A$29,'Entrée des observations'!$Q$5:$AJ$49,10,FALSE))</f>
        <v/>
      </c>
      <c r="I75" s="537" t="s">
        <v>105</v>
      </c>
      <c r="J75" s="538"/>
      <c r="K75" s="538"/>
      <c r="L75" s="538"/>
      <c r="M75" s="538"/>
      <c r="N75" s="539"/>
      <c r="O75" s="240" t="str">
        <f>IF(P75="x","","x")</f>
        <v>x</v>
      </c>
      <c r="P75" s="241" t="str">
        <f>IF(VLOOKUP('Suivi élève (24)'!$A$29,'Entrée des observations'!$Q$5:$AJ$49,19,FALSE)="","",VLOOKUP('Suivi élève (24)'!$A$29,'Entrée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(24)'!$A$29,'Entrée des observations'!$Q$5:$AJ$49,20,FALSE)="","",VLOOKUP('Suivi élève (24)'!$A$29,'Entrée des observations'!$Q$5:$AJ$49,20,FALSE))</f>
        <v/>
      </c>
    </row>
    <row r="77" spans="1:17" ht="13.5" customHeight="1" thickBot="1">
      <c r="A77" s="537" t="s">
        <v>228</v>
      </c>
      <c r="B77" s="538"/>
      <c r="C77" s="538"/>
      <c r="D77" s="539"/>
      <c r="E77" s="240" t="str">
        <f>IF(F77="x","","x")</f>
        <v>x</v>
      </c>
      <c r="F77" s="241" t="str">
        <f>IF(VLOOKUP('Suivi élève (24)'!$A$29,'Entrée des observations'!$Q$5:$AJ$49,15,FALSE)="","",VLOOKUP('Suivi élève (24)'!$A$29,'Entrée des observations'!$Q$5:$AJ$49,15,FALSE))</f>
        <v/>
      </c>
    </row>
    <row r="78" spans="1:17" ht="13.5" thickBot="1">
      <c r="A78" s="540" t="s">
        <v>229</v>
      </c>
      <c r="B78" s="541"/>
      <c r="C78" s="541"/>
      <c r="D78" s="542"/>
      <c r="E78" s="240" t="str">
        <f>IF(F78="x","","x")</f>
        <v>x</v>
      </c>
      <c r="F78" s="242" t="str">
        <f>IF(VLOOKUP('Suivi élève (24)'!$A$29,'Entrée des observations'!$Q$5:$AJ$49,16,FALSE)="","",VLOOKUP('Suivi élève (24)'!$A$29,'Entrée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(24)'!$A$29,'Entrée des observations'!$Q$5:$AJ$49,7,FALSE)="","",VLOOKUP('Suivi élève (24)'!$A$29,'Entrée des observations'!$Q$5:$AJ$49,7,FALSE))</f>
        <v/>
      </c>
    </row>
    <row r="80" spans="1:17" ht="13.5" thickBot="1">
      <c r="A80" s="548" t="s">
        <v>108</v>
      </c>
      <c r="B80" s="549"/>
      <c r="C80" s="549"/>
      <c r="D80" s="549"/>
      <c r="E80" s="243" t="str">
        <f>IF(F80="x","","x")</f>
        <v>x</v>
      </c>
      <c r="F80" s="242" t="str">
        <f>IF(VLOOKUP('Suivi élève (24)'!$A$29,'Entrée des observations'!$Q$5:$AJ$49,17,FALSE)="","",VLOOKUP('Suivi élève (24)'!$A$29,'Entrée des observations'!$Q$5:$AJ$49,17,FALSE))</f>
        <v/>
      </c>
      <c r="I80" s="548" t="s">
        <v>227</v>
      </c>
      <c r="J80" s="549"/>
      <c r="K80" s="549"/>
      <c r="L80" s="549"/>
      <c r="M80" s="549"/>
      <c r="N80" s="549"/>
      <c r="O80" s="243" t="str">
        <f>IF(P80="x","","x")</f>
        <v>x</v>
      </c>
      <c r="P80" s="242" t="str">
        <f>IF(VLOOKUP('Suivi élève (24)'!$A$29,'Entrée des observations'!$Q$5:$AJ$49,8,FALSE)="","",VLOOKUP('Suivi élève (24)'!$A$29,'Entrée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(24)'!B92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770"/>
  <sheetViews>
    <sheetView showGridLines="0" view="pageLayout" workbookViewId="0">
      <selection activeCell="D1" sqref="D1"/>
    </sheetView>
  </sheetViews>
  <sheetFormatPr baseColWidth="10" defaultColWidth="14.42578125" defaultRowHeight="15" customHeight="1"/>
  <cols>
    <col min="1" max="1" width="39.85546875" style="82" customWidth="1"/>
    <col min="2" max="2" width="7.7109375" style="82" customWidth="1"/>
    <col min="3" max="7" width="11.42578125" style="82" customWidth="1"/>
    <col min="8" max="8" width="11.42578125" style="82" hidden="1" customWidth="1"/>
    <col min="9" max="9" width="11.42578125" style="82" customWidth="1"/>
    <col min="10" max="10" width="13.42578125" style="82" customWidth="1"/>
    <col min="11" max="16384" width="14.42578125" style="82"/>
  </cols>
  <sheetData>
    <row r="1" spans="1:10" ht="21.75" customHeight="1">
      <c r="A1" s="78"/>
      <c r="B1" s="78"/>
      <c r="C1" s="244" t="s">
        <v>0</v>
      </c>
      <c r="D1" s="269">
        <f>'Entrée des observations'!E1</f>
        <v>0</v>
      </c>
      <c r="E1" s="244" t="s">
        <v>1</v>
      </c>
      <c r="F1" s="408" t="str">
        <f>IF('Entrée des observations'!G1&lt;&gt;"",'Entrée des observations'!G1,"???")</f>
        <v>???</v>
      </c>
      <c r="G1" s="409"/>
      <c r="H1" s="409"/>
      <c r="I1" s="410"/>
      <c r="J1" s="78"/>
    </row>
    <row r="2" spans="1:10" ht="21.75" customHeight="1">
      <c r="A2" s="83"/>
      <c r="B2" s="78"/>
      <c r="C2" s="78"/>
      <c r="D2" s="78"/>
      <c r="E2" s="78"/>
      <c r="F2" s="245"/>
      <c r="G2" s="245"/>
      <c r="H2" s="246"/>
      <c r="I2" s="245"/>
      <c r="J2" s="78"/>
    </row>
    <row r="3" spans="1:10" ht="21.75" customHeight="1">
      <c r="A3" s="266" t="s">
        <v>216</v>
      </c>
      <c r="B3" s="78"/>
      <c r="C3" s="78"/>
      <c r="D3" s="78"/>
      <c r="E3" s="78"/>
      <c r="F3" s="78"/>
      <c r="G3" s="79"/>
      <c r="H3" s="80"/>
      <c r="I3" s="81"/>
      <c r="J3" s="78"/>
    </row>
    <row r="4" spans="1:10" ht="27" customHeight="1">
      <c r="A4" s="84"/>
      <c r="B4" s="84"/>
      <c r="C4" s="78"/>
      <c r="D4" s="78"/>
      <c r="E4" s="78"/>
      <c r="F4" s="78"/>
      <c r="G4" s="79"/>
      <c r="H4" s="80"/>
      <c r="I4" s="81"/>
      <c r="J4" s="78"/>
    </row>
    <row r="5" spans="1:10" ht="27.75" customHeight="1">
      <c r="A5" s="90" t="s">
        <v>40</v>
      </c>
      <c r="B5" s="84"/>
      <c r="C5" s="78"/>
      <c r="D5" s="78"/>
      <c r="E5" s="78"/>
      <c r="F5" s="78"/>
      <c r="G5" s="79"/>
      <c r="H5" s="80"/>
      <c r="I5" s="81"/>
      <c r="J5" s="78"/>
    </row>
    <row r="6" spans="1:10" ht="27.75" customHeight="1">
      <c r="A6" s="85" t="s">
        <v>41</v>
      </c>
      <c r="B6" s="86">
        <f>COUNTA('Entrée des observations'!B5:B49)</f>
        <v>0</v>
      </c>
      <c r="C6" s="78"/>
      <c r="D6" s="78"/>
      <c r="E6" s="78"/>
      <c r="F6" s="78"/>
      <c r="G6" s="79"/>
      <c r="H6" s="80">
        <f>IF('Entrée des observations'!H5&gt;2, 1,0)</f>
        <v>0</v>
      </c>
      <c r="I6" s="81"/>
      <c r="J6" s="78"/>
    </row>
    <row r="7" spans="1:10" ht="27.75" customHeight="1">
      <c r="A7" s="85" t="s">
        <v>42</v>
      </c>
      <c r="B7" s="86">
        <f>COUNTA('Entrée des observations'!C5:C49)</f>
        <v>0</v>
      </c>
      <c r="C7" s="78"/>
      <c r="D7" s="78"/>
      <c r="E7" s="78"/>
      <c r="F7" s="78"/>
      <c r="G7" s="79"/>
      <c r="H7" s="80">
        <f>IF('Entrée des observations'!H6&gt;2, 1,0)</f>
        <v>0</v>
      </c>
      <c r="I7" s="81"/>
      <c r="J7" s="78"/>
    </row>
    <row r="8" spans="1:10" ht="27.75" customHeight="1">
      <c r="A8" s="85" t="s">
        <v>43</v>
      </c>
      <c r="B8" s="86">
        <f>COUNTA('Entrée des observations'!D5:D49)</f>
        <v>0</v>
      </c>
      <c r="C8" s="78"/>
      <c r="D8" s="78"/>
      <c r="E8" s="78"/>
      <c r="F8" s="78"/>
      <c r="G8" s="79"/>
      <c r="H8" s="80">
        <f>IF('Entrée des observations'!H7&gt;2, 1,0)</f>
        <v>0</v>
      </c>
      <c r="I8" s="81"/>
      <c r="J8" s="78"/>
    </row>
    <row r="9" spans="1:10" ht="27.75" customHeight="1">
      <c r="A9" s="85" t="s">
        <v>44</v>
      </c>
      <c r="B9" s="86">
        <f>COUNTA('Entrée des observations'!E5:E49)</f>
        <v>0</v>
      </c>
      <c r="C9" s="78"/>
      <c r="D9" s="78"/>
      <c r="E9" s="78"/>
      <c r="F9" s="78"/>
      <c r="G9" s="79"/>
      <c r="H9" s="80">
        <f>IF('Entrée des observations'!H8&gt;2, 1,0)</f>
        <v>0</v>
      </c>
      <c r="I9" s="81"/>
      <c r="J9" s="78"/>
    </row>
    <row r="10" spans="1:10" ht="33" customHeight="1">
      <c r="A10" s="85" t="s">
        <v>45</v>
      </c>
      <c r="B10" s="86">
        <f>COUNTA('Entrée des observations'!F5:F49)</f>
        <v>0</v>
      </c>
      <c r="C10" s="78"/>
      <c r="D10" s="78"/>
      <c r="E10" s="78"/>
      <c r="F10" s="78"/>
      <c r="G10" s="79"/>
      <c r="H10" s="80">
        <f>IF('Entrée des observations'!H9&gt;2, 1,0)</f>
        <v>0</v>
      </c>
      <c r="I10" s="81"/>
      <c r="J10" s="78"/>
    </row>
    <row r="11" spans="1:10" ht="27.75" customHeight="1">
      <c r="A11" s="85" t="s">
        <v>46</v>
      </c>
      <c r="B11" s="86">
        <f>COUNTA('Entrée des observations'!G5:G49)</f>
        <v>0</v>
      </c>
      <c r="C11" s="78"/>
      <c r="D11" s="78"/>
      <c r="E11" s="78"/>
      <c r="F11" s="78"/>
      <c r="G11" s="79"/>
      <c r="H11" s="80">
        <f>IF('Entrée des observations'!H10&gt;2, 1,0)</f>
        <v>0</v>
      </c>
      <c r="I11" s="81"/>
      <c r="J11" s="78"/>
    </row>
    <row r="12" spans="1:10" ht="30" customHeight="1">
      <c r="A12" s="85" t="s">
        <v>92</v>
      </c>
      <c r="B12" s="86">
        <f>COUNTIF('Entrée des observations'!K5:K49,"&lt;-2")</f>
        <v>0</v>
      </c>
      <c r="C12" s="78"/>
      <c r="D12" s="78"/>
      <c r="E12" s="78"/>
      <c r="F12" s="78"/>
      <c r="G12" s="79"/>
      <c r="H12" s="80">
        <f>IF('Entrée des observations'!H11&gt;2, 1,0)</f>
        <v>0</v>
      </c>
      <c r="I12" s="81"/>
      <c r="J12" s="78"/>
    </row>
    <row r="13" spans="1:10" ht="23.1" customHeight="1">
      <c r="A13" s="85" t="s">
        <v>93</v>
      </c>
      <c r="B13" s="86">
        <f>COUNTA('Entrée des observations'!J5:J49)</f>
        <v>0</v>
      </c>
      <c r="C13" s="78"/>
      <c r="D13" s="78"/>
      <c r="E13" s="78"/>
      <c r="F13" s="78"/>
      <c r="G13" s="79"/>
      <c r="H13" s="80">
        <f>IF('Entrée des observations'!H12&gt;2, 1,0)</f>
        <v>0</v>
      </c>
      <c r="I13" s="81"/>
      <c r="J13" s="78"/>
    </row>
    <row r="14" spans="1:10" ht="12" customHeight="1">
      <c r="A14" s="87"/>
      <c r="B14" s="78"/>
      <c r="C14" s="78"/>
      <c r="D14" s="78"/>
      <c r="E14" s="78"/>
      <c r="F14" s="78"/>
      <c r="G14" s="79"/>
      <c r="H14" s="80">
        <f>IF('Entrée des observations'!H13&gt;2, 1,0)</f>
        <v>0</v>
      </c>
      <c r="I14" s="81"/>
      <c r="J14" s="78"/>
    </row>
    <row r="15" spans="1:10" ht="12" customHeight="1">
      <c r="A15" s="88"/>
      <c r="B15" s="81"/>
      <c r="C15" s="78"/>
      <c r="D15" s="78"/>
      <c r="E15" s="78"/>
      <c r="F15" s="78"/>
      <c r="G15" s="79"/>
      <c r="H15" s="80">
        <f>IF('Entrée des observations'!H14&gt;2, 1,0)</f>
        <v>0</v>
      </c>
      <c r="I15" s="81"/>
      <c r="J15" s="78"/>
    </row>
    <row r="16" spans="1:10" ht="12" customHeight="1">
      <c r="A16" s="78"/>
      <c r="B16" s="78"/>
      <c r="C16" s="78"/>
      <c r="D16" s="78"/>
      <c r="E16" s="78"/>
      <c r="F16" s="78"/>
      <c r="G16" s="79"/>
      <c r="H16" s="80">
        <f>IF('Entrée des observations'!H15&gt;2, 1,0)</f>
        <v>0</v>
      </c>
      <c r="I16" s="81"/>
      <c r="J16" s="78"/>
    </row>
    <row r="17" spans="1:10" ht="12" customHeight="1">
      <c r="A17" s="78"/>
      <c r="B17" s="78"/>
      <c r="C17" s="78"/>
      <c r="D17" s="78"/>
      <c r="E17" s="78"/>
      <c r="F17" s="78"/>
      <c r="G17" s="79"/>
      <c r="H17" s="80">
        <f>IF('Entrée des observations'!H16&gt;2, 1,0)</f>
        <v>0</v>
      </c>
      <c r="I17" s="81"/>
      <c r="J17" s="78"/>
    </row>
    <row r="18" spans="1:10" ht="12" customHeight="1">
      <c r="A18" s="78"/>
      <c r="B18" s="78"/>
      <c r="C18" s="78"/>
      <c r="D18" s="78"/>
      <c r="E18" s="78"/>
      <c r="F18" s="78"/>
      <c r="G18" s="79"/>
      <c r="H18" s="80">
        <f>IF('Entrée des observations'!H17&gt;2, 1,0)</f>
        <v>0</v>
      </c>
      <c r="I18" s="81"/>
      <c r="J18" s="78"/>
    </row>
    <row r="19" spans="1:10" ht="12" customHeight="1">
      <c r="A19" s="78"/>
      <c r="B19" s="78"/>
      <c r="C19" s="78"/>
      <c r="D19" s="78"/>
      <c r="E19" s="78"/>
      <c r="F19" s="78"/>
      <c r="G19" s="79"/>
      <c r="H19" s="80">
        <f>IF('Entrée des observations'!H18&gt;2, 1,0)</f>
        <v>0</v>
      </c>
      <c r="I19" s="81"/>
      <c r="J19" s="78"/>
    </row>
    <row r="20" spans="1:10" ht="56.1" customHeight="1">
      <c r="A20" s="78"/>
      <c r="B20" s="78"/>
      <c r="C20" s="78"/>
      <c r="D20" s="78"/>
      <c r="E20" s="78"/>
      <c r="F20" s="78"/>
      <c r="G20" s="79"/>
      <c r="H20" s="80">
        <f>IF('Entrée des observations'!H19&gt;2, 1,0)</f>
        <v>0</v>
      </c>
      <c r="I20" s="81"/>
      <c r="J20" s="78"/>
    </row>
    <row r="21" spans="1:10" ht="12" customHeight="1">
      <c r="A21" s="78"/>
      <c r="B21" s="78"/>
      <c r="C21" s="78"/>
      <c r="D21" s="78"/>
      <c r="E21" s="78"/>
      <c r="F21" s="78"/>
      <c r="G21" s="79"/>
      <c r="H21" s="80">
        <f>IF('Entrée des observations'!H20&gt;2, 1,0)</f>
        <v>0</v>
      </c>
      <c r="I21" s="81"/>
      <c r="J21" s="78"/>
    </row>
    <row r="22" spans="1:10" ht="12" customHeight="1">
      <c r="A22" s="78"/>
      <c r="B22" s="78"/>
      <c r="C22" s="78"/>
      <c r="D22" s="78"/>
      <c r="E22" s="78"/>
      <c r="F22" s="78"/>
      <c r="G22" s="79"/>
      <c r="H22" s="80">
        <f>IF('Entrée des observations'!H21&gt;2, 1,0)</f>
        <v>0</v>
      </c>
      <c r="I22" s="81"/>
      <c r="J22" s="78"/>
    </row>
    <row r="23" spans="1:10" ht="39.950000000000003" customHeight="1">
      <c r="C23" s="78"/>
      <c r="D23" s="78"/>
      <c r="E23" s="78"/>
      <c r="F23" s="78"/>
      <c r="G23" s="79"/>
      <c r="H23" s="80">
        <f>IF('Entrée des observations'!H22&gt;2, 1,0)</f>
        <v>0</v>
      </c>
      <c r="I23" s="81"/>
      <c r="J23" s="78"/>
    </row>
    <row r="24" spans="1:10" ht="23.1" customHeight="1">
      <c r="A24" s="268" t="s">
        <v>218</v>
      </c>
      <c r="C24" s="78"/>
      <c r="D24" s="78"/>
      <c r="E24" s="78"/>
      <c r="F24" s="78"/>
      <c r="G24" s="79"/>
      <c r="H24" s="80">
        <f>IF('Entrée des observations'!H23&gt;2, 1,0)</f>
        <v>0</v>
      </c>
      <c r="I24" s="81"/>
      <c r="J24" s="78"/>
    </row>
    <row r="25" spans="1:10" ht="23.1" customHeight="1">
      <c r="C25" s="78"/>
      <c r="D25" s="78"/>
      <c r="E25" s="78"/>
      <c r="F25" s="78"/>
      <c r="G25" s="79"/>
      <c r="H25" s="80">
        <f>IF('Entrée des observations'!H24&gt;2, 1,0)</f>
        <v>0</v>
      </c>
      <c r="I25" s="81"/>
      <c r="J25" s="78"/>
    </row>
    <row r="26" spans="1:10" ht="36.950000000000003" customHeight="1">
      <c r="A26" s="91" t="s">
        <v>217</v>
      </c>
      <c r="B26" s="84"/>
      <c r="C26" s="78"/>
      <c r="D26" s="78"/>
      <c r="E26" s="78"/>
      <c r="F26" s="78"/>
      <c r="G26" s="79"/>
      <c r="H26" s="80">
        <f>IF('Entrée des observations'!H25&gt;2, 1,0)</f>
        <v>0</v>
      </c>
      <c r="I26" s="81"/>
      <c r="J26" s="78"/>
    </row>
    <row r="27" spans="1:10" ht="35.1" customHeight="1">
      <c r="A27" s="85" t="s">
        <v>88</v>
      </c>
      <c r="B27" s="86">
        <f>COUNTA('Entrée des observations'!L5:L49)</f>
        <v>0</v>
      </c>
      <c r="C27" s="78"/>
      <c r="D27" s="78"/>
      <c r="E27" s="78"/>
      <c r="F27" s="78"/>
      <c r="G27" s="79"/>
      <c r="H27" s="80">
        <f>IF('Entrée des observations'!H26&gt;2, 1,0)</f>
        <v>0</v>
      </c>
      <c r="I27" s="81"/>
      <c r="J27" s="78"/>
    </row>
    <row r="28" spans="1:10" ht="38.1" customHeight="1">
      <c r="A28" s="85" t="s">
        <v>89</v>
      </c>
      <c r="B28" s="86">
        <f>COUNTA('Entrée des observations'!M5:M49)</f>
        <v>0</v>
      </c>
      <c r="C28" s="78"/>
      <c r="D28" s="78"/>
      <c r="E28" s="78"/>
      <c r="F28" s="78"/>
      <c r="G28" s="79"/>
      <c r="H28" s="80">
        <f>IF('Entrée des observations'!H30&gt;2, 1,0)</f>
        <v>0</v>
      </c>
      <c r="I28" s="81"/>
      <c r="J28" s="78"/>
    </row>
    <row r="29" spans="1:10" ht="38.1" customHeight="1">
      <c r="A29" s="85" t="s">
        <v>91</v>
      </c>
      <c r="B29" s="86">
        <f>COUNTA('Entrée des observations'!N5:N49)</f>
        <v>0</v>
      </c>
      <c r="C29" s="78"/>
      <c r="D29" s="78"/>
      <c r="E29" s="78"/>
      <c r="F29" s="78"/>
      <c r="G29" s="79"/>
      <c r="H29" s="80">
        <f>IF('Entrée des observations'!H31&gt;2, 1,0)</f>
        <v>0</v>
      </c>
      <c r="I29" s="81"/>
      <c r="J29" s="78"/>
    </row>
    <row r="30" spans="1:10" ht="38.1" customHeight="1">
      <c r="A30" s="85" t="s">
        <v>90</v>
      </c>
      <c r="B30" s="86">
        <f>COUNTA('Entrée des observations'!O5:O49)</f>
        <v>0</v>
      </c>
      <c r="C30" s="78"/>
      <c r="D30" s="78"/>
      <c r="E30" s="78"/>
      <c r="F30" s="78"/>
      <c r="G30" s="79"/>
      <c r="H30" s="80">
        <f>IF('Entrée des observations'!H32&gt;2, 1,0)</f>
        <v>0</v>
      </c>
      <c r="I30" s="81"/>
      <c r="J30" s="78"/>
    </row>
    <row r="31" spans="1:10" ht="12" customHeight="1">
      <c r="A31" s="78"/>
      <c r="B31" s="78"/>
      <c r="C31" s="78"/>
      <c r="D31" s="78"/>
      <c r="E31" s="78"/>
      <c r="F31" s="78"/>
      <c r="G31" s="79"/>
      <c r="H31" s="80">
        <f>IF('Entrée des observations'!H33&gt;2, 1,0)</f>
        <v>0</v>
      </c>
      <c r="I31" s="81"/>
      <c r="J31" s="78"/>
    </row>
    <row r="32" spans="1:10" ht="12" customHeight="1">
      <c r="A32" s="78"/>
      <c r="B32" s="78"/>
      <c r="C32" s="78"/>
      <c r="D32" s="78"/>
      <c r="E32" s="78"/>
      <c r="F32" s="78"/>
      <c r="G32" s="79"/>
      <c r="H32" s="89">
        <f>IF('Entrée des observations'!H34&gt;2, 1,0)</f>
        <v>0</v>
      </c>
      <c r="I32" s="81"/>
      <c r="J32" s="78"/>
    </row>
    <row r="33" spans="1:10" ht="12" customHeight="1">
      <c r="A33" s="78"/>
      <c r="B33" s="78"/>
      <c r="C33" s="78"/>
      <c r="D33" s="78"/>
      <c r="E33" s="78"/>
      <c r="F33" s="78"/>
      <c r="G33" s="79"/>
      <c r="H33" s="80"/>
      <c r="I33" s="81"/>
      <c r="J33" s="78"/>
    </row>
    <row r="34" spans="1:10" ht="12" customHeight="1">
      <c r="A34" s="78"/>
      <c r="B34" s="78"/>
      <c r="C34" s="78"/>
      <c r="D34" s="78"/>
      <c r="E34" s="78"/>
      <c r="F34" s="78"/>
      <c r="G34" s="79"/>
      <c r="H34" s="80"/>
      <c r="I34" s="81"/>
      <c r="J34" s="78"/>
    </row>
    <row r="35" spans="1:10" ht="12" customHeight="1">
      <c r="A35" s="78"/>
      <c r="B35" s="78"/>
      <c r="C35" s="78"/>
      <c r="D35" s="78"/>
      <c r="E35" s="78"/>
      <c r="F35" s="78"/>
      <c r="G35" s="79"/>
      <c r="H35" s="80"/>
      <c r="I35" s="81"/>
      <c r="J35" s="78"/>
    </row>
    <row r="36" spans="1:10" ht="12" customHeight="1">
      <c r="A36" s="78"/>
      <c r="B36" s="78"/>
      <c r="C36" s="78"/>
      <c r="D36" s="78"/>
      <c r="E36" s="78"/>
      <c r="F36" s="78"/>
      <c r="G36" s="79"/>
      <c r="H36" s="80"/>
      <c r="I36" s="81"/>
      <c r="J36" s="78"/>
    </row>
    <row r="37" spans="1:10" ht="12" customHeight="1">
      <c r="A37" s="78"/>
      <c r="B37" s="78"/>
      <c r="C37" s="78"/>
      <c r="D37" s="78"/>
      <c r="E37" s="78"/>
      <c r="F37" s="78"/>
      <c r="G37" s="79"/>
      <c r="H37" s="80"/>
      <c r="I37" s="81"/>
      <c r="J37" s="78"/>
    </row>
    <row r="38" spans="1:10" ht="12" customHeight="1">
      <c r="A38" s="78"/>
      <c r="B38" s="78"/>
      <c r="C38" s="78"/>
      <c r="D38" s="78"/>
      <c r="E38" s="78"/>
      <c r="F38" s="78"/>
      <c r="G38" s="79"/>
      <c r="H38" s="80"/>
      <c r="I38" s="81"/>
      <c r="J38" s="78"/>
    </row>
    <row r="39" spans="1:10" ht="12" customHeight="1">
      <c r="A39" s="78"/>
      <c r="B39" s="78"/>
      <c r="C39" s="78"/>
      <c r="D39" s="78"/>
      <c r="E39" s="78"/>
      <c r="F39" s="78"/>
      <c r="G39" s="79"/>
      <c r="H39" s="80"/>
      <c r="I39" s="81"/>
      <c r="J39" s="78"/>
    </row>
    <row r="40" spans="1:10" ht="12" customHeight="1">
      <c r="A40" s="78"/>
      <c r="B40" s="78"/>
      <c r="C40" s="78"/>
      <c r="D40" s="78"/>
      <c r="E40" s="78"/>
      <c r="F40" s="78"/>
      <c r="G40" s="79"/>
      <c r="H40" s="80"/>
      <c r="I40" s="81"/>
      <c r="J40" s="78"/>
    </row>
    <row r="41" spans="1:10" ht="12" customHeight="1">
      <c r="A41" s="78"/>
      <c r="B41" s="78"/>
      <c r="C41" s="78"/>
      <c r="D41" s="78"/>
      <c r="E41" s="78"/>
      <c r="F41" s="78"/>
      <c r="G41" s="79"/>
      <c r="H41" s="80"/>
      <c r="I41" s="81"/>
      <c r="J41" s="78"/>
    </row>
    <row r="42" spans="1:10" ht="12" customHeight="1">
      <c r="A42" s="78"/>
      <c r="B42" s="78"/>
      <c r="C42" s="78"/>
      <c r="D42" s="78"/>
      <c r="E42" s="78"/>
      <c r="F42" s="78"/>
      <c r="G42" s="79"/>
      <c r="H42" s="80"/>
      <c r="I42" s="81"/>
      <c r="J42" s="78"/>
    </row>
    <row r="43" spans="1:10" ht="17.100000000000001" customHeight="1">
      <c r="A43" s="78"/>
      <c r="B43" s="78"/>
      <c r="C43" s="78"/>
      <c r="D43" s="78"/>
      <c r="E43" s="78"/>
      <c r="F43" s="78"/>
      <c r="G43" s="79"/>
      <c r="H43" s="80"/>
      <c r="I43" s="81"/>
      <c r="J43" s="78"/>
    </row>
    <row r="44" spans="1:10" ht="12" customHeight="1">
      <c r="A44" s="78"/>
      <c r="B44" s="78"/>
      <c r="C44" s="78"/>
      <c r="D44" s="78"/>
      <c r="E44" s="78"/>
      <c r="F44" s="78"/>
      <c r="G44" s="79"/>
      <c r="H44" s="80"/>
      <c r="I44" s="81"/>
      <c r="J44" s="78"/>
    </row>
    <row r="45" spans="1:10" ht="38.1" customHeight="1">
      <c r="A45" s="267" t="s">
        <v>219</v>
      </c>
      <c r="B45" s="78"/>
      <c r="C45" s="78"/>
      <c r="D45" s="78"/>
      <c r="E45" s="78"/>
      <c r="F45" s="78"/>
      <c r="G45" s="79"/>
      <c r="H45" s="80"/>
      <c r="I45" s="81"/>
      <c r="J45" s="78"/>
    </row>
    <row r="46" spans="1:10" ht="71.099999999999994" customHeight="1">
      <c r="A46" s="92" t="s">
        <v>94</v>
      </c>
      <c r="B46" s="84"/>
      <c r="C46" s="78"/>
      <c r="D46" s="78"/>
      <c r="E46" s="78"/>
      <c r="F46" s="78"/>
      <c r="G46" s="79"/>
      <c r="H46" s="80"/>
      <c r="I46" s="81"/>
      <c r="J46" s="78"/>
    </row>
    <row r="47" spans="1:10" ht="21.95" customHeight="1">
      <c r="A47" s="85" t="s">
        <v>230</v>
      </c>
      <c r="B47" s="86">
        <f>COUNTA('Entrée des observations'!S5:S49)</f>
        <v>0</v>
      </c>
      <c r="C47" s="78"/>
      <c r="D47" s="78"/>
      <c r="E47" s="78"/>
      <c r="F47" s="78"/>
      <c r="G47" s="79"/>
      <c r="H47" s="80"/>
      <c r="I47" s="81"/>
      <c r="J47" s="78"/>
    </row>
    <row r="48" spans="1:10" ht="21.95" customHeight="1">
      <c r="A48" s="85" t="s">
        <v>231</v>
      </c>
      <c r="B48" s="86">
        <f>COUNTA('Entrée des observations'!T5:T49)</f>
        <v>0</v>
      </c>
      <c r="C48" s="78"/>
      <c r="D48" s="78"/>
      <c r="E48" s="78"/>
      <c r="F48" s="78"/>
      <c r="G48" s="79"/>
      <c r="H48" s="80"/>
      <c r="I48" s="81"/>
      <c r="J48" s="78"/>
    </row>
    <row r="49" spans="1:10" ht="21.95" customHeight="1">
      <c r="A49" s="85" t="s">
        <v>232</v>
      </c>
      <c r="B49" s="86">
        <f>COUNTA('Entrée des observations'!U5:U49)</f>
        <v>0</v>
      </c>
      <c r="C49" s="78"/>
      <c r="D49" s="78"/>
      <c r="E49" s="78"/>
      <c r="F49" s="78"/>
      <c r="G49" s="79"/>
      <c r="H49" s="80"/>
      <c r="I49" s="81"/>
      <c r="J49" s="78"/>
    </row>
    <row r="50" spans="1:10" ht="21.95" customHeight="1">
      <c r="A50" s="85" t="s">
        <v>233</v>
      </c>
      <c r="B50" s="86">
        <f>COUNTA('Entrée des observations'!V5:V49)</f>
        <v>0</v>
      </c>
      <c r="C50" s="78"/>
      <c r="D50" s="78"/>
      <c r="E50" s="78"/>
      <c r="F50" s="78"/>
      <c r="G50" s="79"/>
      <c r="H50" s="80"/>
      <c r="I50" s="81"/>
      <c r="J50" s="78"/>
    </row>
    <row r="51" spans="1:10" ht="21.95" customHeight="1">
      <c r="A51" s="85" t="s">
        <v>226</v>
      </c>
      <c r="B51" s="86">
        <f>COUNTA('Entrée des observations'!W5:W49)</f>
        <v>0</v>
      </c>
      <c r="C51" s="78"/>
      <c r="D51" s="78"/>
      <c r="E51" s="78"/>
      <c r="F51" s="78"/>
      <c r="G51" s="79"/>
      <c r="H51" s="80"/>
      <c r="I51" s="81"/>
      <c r="J51" s="78"/>
    </row>
    <row r="52" spans="1:10" ht="21.95" customHeight="1">
      <c r="A52" s="85" t="s">
        <v>234</v>
      </c>
      <c r="B52" s="287">
        <f>COUNTA('Entrée des observations'!X5:X49)</f>
        <v>0</v>
      </c>
      <c r="C52" s="78"/>
      <c r="D52" s="78"/>
      <c r="E52" s="78"/>
      <c r="F52" s="78"/>
      <c r="G52" s="79"/>
      <c r="H52" s="80"/>
      <c r="I52" s="81"/>
      <c r="J52" s="78"/>
    </row>
    <row r="53" spans="1:10" ht="21.95" customHeight="1">
      <c r="A53" s="85" t="s">
        <v>235</v>
      </c>
      <c r="B53" s="86">
        <f>COUNTA('Entrée des observations'!Y5:Y49)</f>
        <v>0</v>
      </c>
      <c r="C53" s="78"/>
      <c r="D53" s="78"/>
      <c r="E53" s="78"/>
      <c r="F53" s="78"/>
      <c r="G53" s="79"/>
      <c r="H53" s="80"/>
      <c r="I53" s="81"/>
      <c r="J53" s="78"/>
    </row>
    <row r="54" spans="1:10" ht="21.95" customHeight="1">
      <c r="A54" s="85" t="s">
        <v>224</v>
      </c>
      <c r="B54" s="86">
        <f>COUNTA('Entrée des observations'!Z5:Z49)</f>
        <v>0</v>
      </c>
      <c r="C54" s="78"/>
      <c r="D54" s="78"/>
      <c r="E54" s="78"/>
      <c r="F54" s="78"/>
      <c r="G54" s="79"/>
      <c r="H54" s="80"/>
      <c r="I54" s="81"/>
      <c r="J54" s="78"/>
    </row>
    <row r="55" spans="1:10" ht="21.95" customHeight="1">
      <c r="A55" s="85" t="s">
        <v>96</v>
      </c>
      <c r="B55" s="86">
        <f>COUNTA('Entrée des observations'!AA5:AA49)</f>
        <v>0</v>
      </c>
      <c r="C55" s="78"/>
      <c r="D55" s="78"/>
      <c r="E55" s="78"/>
      <c r="F55" s="78"/>
      <c r="G55" s="79"/>
      <c r="H55" s="80"/>
      <c r="I55" s="81"/>
      <c r="J55" s="78"/>
    </row>
    <row r="56" spans="1:10" ht="21.95" customHeight="1">
      <c r="A56" s="85" t="s">
        <v>97</v>
      </c>
      <c r="B56" s="86">
        <f>COUNTA('Entrée des observations'!AB5:AB49)</f>
        <v>0</v>
      </c>
      <c r="C56" s="78"/>
      <c r="D56" s="78"/>
      <c r="E56" s="78"/>
      <c r="F56" s="78"/>
      <c r="G56" s="79"/>
      <c r="H56" s="80"/>
      <c r="I56" s="81"/>
      <c r="J56" s="78"/>
    </row>
    <row r="57" spans="1:10" ht="21.95" customHeight="1">
      <c r="A57" s="85" t="s">
        <v>98</v>
      </c>
      <c r="B57" s="86">
        <f>COUNTA('Entrée des observations'!AC5:AC49)</f>
        <v>0</v>
      </c>
      <c r="C57" s="78"/>
      <c r="D57" s="78"/>
      <c r="E57" s="78"/>
      <c r="F57" s="78"/>
      <c r="G57" s="79"/>
      <c r="H57" s="80"/>
      <c r="I57" s="81"/>
      <c r="J57" s="78"/>
    </row>
    <row r="58" spans="1:10" ht="21.95" customHeight="1">
      <c r="A58" s="85" t="s">
        <v>99</v>
      </c>
      <c r="B58" s="86">
        <f>COUNTA('Entrée des observations'!AD5:AD49)</f>
        <v>0</v>
      </c>
      <c r="C58" s="78"/>
      <c r="D58" s="78"/>
      <c r="E58" s="78"/>
      <c r="F58" s="78"/>
      <c r="G58" s="79"/>
      <c r="H58" s="80"/>
      <c r="I58" s="81"/>
      <c r="J58" s="78"/>
    </row>
    <row r="59" spans="1:10" ht="21.95" customHeight="1">
      <c r="A59" s="85" t="s">
        <v>236</v>
      </c>
      <c r="B59" s="86">
        <f>COUNTA('Entrée des observations'!AE5:AE49)</f>
        <v>0</v>
      </c>
      <c r="C59" s="78"/>
      <c r="D59" s="78"/>
      <c r="E59" s="78"/>
      <c r="F59" s="78"/>
      <c r="G59" s="79"/>
      <c r="H59" s="80"/>
      <c r="I59" s="81"/>
      <c r="J59" s="78"/>
    </row>
    <row r="60" spans="1:10" ht="21.95" customHeight="1">
      <c r="A60" s="85" t="s">
        <v>229</v>
      </c>
      <c r="B60" s="86">
        <f>COUNTA('Entrée des observations'!AF5:AF49)</f>
        <v>0</v>
      </c>
      <c r="C60" s="78"/>
      <c r="D60" s="78"/>
      <c r="E60" s="78"/>
      <c r="F60" s="78"/>
      <c r="G60" s="79"/>
      <c r="H60" s="80"/>
      <c r="I60" s="81"/>
      <c r="J60" s="78"/>
    </row>
    <row r="61" spans="1:10" ht="21.95" customHeight="1">
      <c r="A61" s="85" t="s">
        <v>108</v>
      </c>
      <c r="B61" s="86">
        <f>COUNTA('Entrée des observations'!AG5:AG49)</f>
        <v>0</v>
      </c>
    </row>
    <row r="62" spans="1:10" ht="15.75" customHeight="1"/>
    <row r="63" spans="1:10" ht="15.75" customHeight="1"/>
    <row r="64" spans="1:1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sheetData>
  <sheetProtection sheet="1" objects="1" scenarios="1" selectLockedCells="1"/>
  <mergeCells count="1">
    <mergeCell ref="F1:I1"/>
  </mergeCells>
  <phoneticPr fontId="22" type="noConversion"/>
  <pageMargins left="0.25" right="0.25" top="0.75" bottom="0.75" header="0.3" footer="0.3"/>
  <pageSetup paperSize="9" orientation="landscape" r:id="rId1"/>
  <headerFooter>
    <oddFooter>&amp;C_x000D_</oddFooter>
  </headerFooter>
  <rowBreaks count="2" manualBreakCount="2">
    <brk id="21" max="16383" man="1"/>
    <brk id="44" max="16383" man="1"/>
  </rowBreaks>
  <drawing r:id="rId2"/>
  <extLst>
    <ext xmlns:mx="http://schemas.microsoft.com/office/mac/excel/2008/main" uri="{64002731-A6B0-56B0-2670-7721B7C09600}">
      <mx:PLV Mode="1"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(25)'!$A$29,'Entrée des observations'!$Q$5:$AJ$49,3,FALSE)="","",VLOOKUP('Suivi élève (25)'!$A$29,'Entrée des observations'!$Q$5:$AJ$49,3,FALSE))</f>
        <v/>
      </c>
      <c r="I68" s="535" t="s">
        <v>96</v>
      </c>
      <c r="J68" s="536"/>
      <c r="K68" s="536"/>
      <c r="L68" s="536"/>
      <c r="M68" s="536"/>
      <c r="N68" s="536"/>
      <c r="O68" s="240" t="str">
        <f>IF(P68="x","","x")</f>
        <v>x</v>
      </c>
      <c r="P68" s="241" t="str">
        <f>IF(VLOOKUP('Suivi élève (25)'!$A$29,'Entrée des observations'!$Q$5:$AJ$49,11,FALSE)="","",VLOOKUP('Suivi élève (25)'!$A$29,'Entrée des observations'!$Q$5:$AJ$49,11,FALSE))</f>
        <v/>
      </c>
      <c r="Q68" s="646"/>
    </row>
    <row r="69" spans="1:17" ht="13.5" customHeight="1">
      <c r="A69" s="535" t="s">
        <v>221</v>
      </c>
      <c r="B69" s="536"/>
      <c r="C69" s="536"/>
      <c r="D69" s="536"/>
      <c r="E69" s="240" t="str">
        <f>IF(F69&lt;&gt;"","","x")</f>
        <v>x</v>
      </c>
      <c r="F69" s="241" t="str">
        <f>IF(VLOOKUP('Suivi élève (25)'!$A$29,'Entrée des observations'!$Q$5:$AJ$49,4,FALSE)="","",VLOOKUP('Suivi élève (25)'!$A$29,'Entrée des observations'!$Q$5:$AJ$49,4,FALSE))</f>
        <v/>
      </c>
      <c r="I69" s="535" t="s">
        <v>97</v>
      </c>
      <c r="J69" s="536"/>
      <c r="K69" s="536"/>
      <c r="L69" s="536"/>
      <c r="M69" s="536"/>
      <c r="N69" s="536"/>
      <c r="O69" s="240" t="str">
        <f>IF(P69="x","","x")</f>
        <v>x</v>
      </c>
      <c r="P69" s="241" t="str">
        <f>IF(VLOOKUP('Suivi élève (25)'!$A$29,'Entrée des observations'!$Q$5:$AJ$49,12,FALSE)="","",VLOOKUP('Suivi élève (25)'!$A$29,'Entrée des observations'!$Q$5:$AJ$49,12,FALSE))</f>
        <v/>
      </c>
    </row>
    <row r="70" spans="1:17" ht="12.75" customHeight="1" thickBot="1">
      <c r="A70" s="548" t="s">
        <v>246</v>
      </c>
      <c r="B70" s="549"/>
      <c r="C70" s="549"/>
      <c r="D70" s="549"/>
      <c r="E70" s="240" t="str">
        <f>IF(F70="x","","x")</f>
        <v>x</v>
      </c>
      <c r="F70" s="242" t="str">
        <f>IF(VLOOKUP('Suivi élève (25)'!$A$29,'Entrée des observations'!$Q$5:$AJ$49,5,FALSE)="","",VLOOKUP('Suivi élève (25)'!$A$29,'Entrée des observations'!$Q$5:$AJ$49,5,FALSE))</f>
        <v/>
      </c>
      <c r="I70" s="535" t="s">
        <v>98</v>
      </c>
      <c r="J70" s="536"/>
      <c r="K70" s="536"/>
      <c r="L70" s="536"/>
      <c r="M70" s="536"/>
      <c r="N70" s="536"/>
      <c r="O70" s="240" t="str">
        <f>IF(P70="x","","x")</f>
        <v>x</v>
      </c>
      <c r="P70" s="241" t="str">
        <f>IF(VLOOKUP('Suivi élève (25)'!$A$29,'Entrée des observations'!$Q$5:$AJ$49,13,FALSE)="","",VLOOKUP('Suivi élève (25)'!$A$29,'Entrée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(25)'!$A$29,'Entrée des observations'!$Q$5:$AJ$49,14,FALSE)="","",VLOOKUP('Suivi élève (25)'!$A$29,'Entrée des observations'!$Q$5:$AJ$49,14,FALSE))</f>
        <v/>
      </c>
    </row>
    <row r="72" spans="1:17" ht="13.5" customHeight="1" thickBot="1">
      <c r="A72" s="535" t="s">
        <v>223</v>
      </c>
      <c r="B72" s="536"/>
      <c r="C72" s="536"/>
      <c r="D72" s="536"/>
      <c r="E72" s="240" t="str">
        <f>IF(F72="x","","x")</f>
        <v>x</v>
      </c>
      <c r="F72" s="241" t="str">
        <f>IF(VLOOKUP('Suivi élève (25)'!$A$29,'Entrée des observations'!$Q$5:$AJ$49,6,FALSE)="","",VLOOKUP('Suivi élève (25)'!$A$29,'Entrée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(25)'!$A$29,'Entrée des observations'!$Q$5:$AJ$49,9,FALSE)="","",VLOOKUP('Suivi élève (25)'!$A$29,'Entrée des observations'!$Q$5:$AJ$49,9,FALSE))</f>
        <v/>
      </c>
      <c r="I74" s="537" t="s">
        <v>104</v>
      </c>
      <c r="J74" s="538"/>
      <c r="K74" s="538"/>
      <c r="L74" s="538"/>
      <c r="M74" s="538"/>
      <c r="N74" s="539"/>
      <c r="O74" s="240" t="str">
        <f>IF(P74="x","","x")</f>
        <v>x</v>
      </c>
      <c r="P74" s="241" t="str">
        <f>IF(VLOOKUP('Suivi élève (25)'!$A$29,'Entrée des observations'!$Q$5:$AJ$49,18,FALSE)="","",VLOOKUP('Suivi élève (25)'!$A$29,'Entrée des observations'!$Q$5:$AJ$49,18,FALSE))</f>
        <v/>
      </c>
    </row>
    <row r="75" spans="1:17" ht="13.5" customHeight="1" thickBot="1">
      <c r="A75" s="540" t="s">
        <v>224</v>
      </c>
      <c r="B75" s="541"/>
      <c r="C75" s="541"/>
      <c r="D75" s="542"/>
      <c r="E75" s="240" t="str">
        <f>IF(F75="x","","x")</f>
        <v>x</v>
      </c>
      <c r="F75" s="242" t="str">
        <f>IF(VLOOKUP('Suivi élève (25)'!$A$29,'Entrée des observations'!$Q$5:$AJ$49,10,FALSE)="","",VLOOKUP('Suivi élève (25)'!$A$29,'Entrée des observations'!$Q$5:$AJ$49,10,FALSE))</f>
        <v/>
      </c>
      <c r="I75" s="537" t="s">
        <v>105</v>
      </c>
      <c r="J75" s="538"/>
      <c r="K75" s="538"/>
      <c r="L75" s="538"/>
      <c r="M75" s="538"/>
      <c r="N75" s="539"/>
      <c r="O75" s="240" t="str">
        <f>IF(P75="x","","x")</f>
        <v>x</v>
      </c>
      <c r="P75" s="241" t="str">
        <f>IF(VLOOKUP('Suivi élève (25)'!$A$29,'Entrée des observations'!$Q$5:$AJ$49,19,FALSE)="","",VLOOKUP('Suivi élève (25)'!$A$29,'Entrée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(25)'!$A$29,'Entrée des observations'!$Q$5:$AJ$49,20,FALSE)="","",VLOOKUP('Suivi élève (25)'!$A$29,'Entrée des observations'!$Q$5:$AJ$49,20,FALSE))</f>
        <v/>
      </c>
    </row>
    <row r="77" spans="1:17" ht="13.5" customHeight="1" thickBot="1">
      <c r="A77" s="537" t="s">
        <v>228</v>
      </c>
      <c r="B77" s="538"/>
      <c r="C77" s="538"/>
      <c r="D77" s="539"/>
      <c r="E77" s="240" t="str">
        <f>IF(F77="x","","x")</f>
        <v>x</v>
      </c>
      <c r="F77" s="241" t="str">
        <f>IF(VLOOKUP('Suivi élève (25)'!$A$29,'Entrée des observations'!$Q$5:$AJ$49,15,FALSE)="","",VLOOKUP('Suivi élève (25)'!$A$29,'Entrée des observations'!$Q$5:$AJ$49,15,FALSE))</f>
        <v/>
      </c>
    </row>
    <row r="78" spans="1:17" ht="13.5" thickBot="1">
      <c r="A78" s="540" t="s">
        <v>229</v>
      </c>
      <c r="B78" s="541"/>
      <c r="C78" s="541"/>
      <c r="D78" s="542"/>
      <c r="E78" s="240" t="str">
        <f>IF(F78="x","","x")</f>
        <v>x</v>
      </c>
      <c r="F78" s="242" t="str">
        <f>IF(VLOOKUP('Suivi élève (25)'!$A$29,'Entrée des observations'!$Q$5:$AJ$49,16,FALSE)="","",VLOOKUP('Suivi élève (25)'!$A$29,'Entrée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(25)'!$A$29,'Entrée des observations'!$Q$5:$AJ$49,7,FALSE)="","",VLOOKUP('Suivi élève (25)'!$A$29,'Entrée des observations'!$Q$5:$AJ$49,7,FALSE))</f>
        <v/>
      </c>
    </row>
    <row r="80" spans="1:17" ht="13.5" thickBot="1">
      <c r="A80" s="548" t="s">
        <v>108</v>
      </c>
      <c r="B80" s="549"/>
      <c r="C80" s="549"/>
      <c r="D80" s="549"/>
      <c r="E80" s="243" t="str">
        <f>IF(F80="x","","x")</f>
        <v>x</v>
      </c>
      <c r="F80" s="242" t="str">
        <f>IF(VLOOKUP('Suivi élève (25)'!$A$29,'Entrée des observations'!$Q$5:$AJ$49,17,FALSE)="","",VLOOKUP('Suivi élève (25)'!$A$29,'Entrée des observations'!$Q$5:$AJ$49,17,FALSE))</f>
        <v/>
      </c>
      <c r="I80" s="548" t="s">
        <v>227</v>
      </c>
      <c r="J80" s="549"/>
      <c r="K80" s="549"/>
      <c r="L80" s="549"/>
      <c r="M80" s="549"/>
      <c r="N80" s="549"/>
      <c r="O80" s="243" t="str">
        <f>IF(P80="x","","x")</f>
        <v>x</v>
      </c>
      <c r="P80" s="242" t="str">
        <f>IF(VLOOKUP('Suivi élève (25)'!$A$29,'Entrée des observations'!$Q$5:$AJ$49,8,FALSE)="","",VLOOKUP('Suivi élève (25)'!$A$29,'Entrée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(25)'!B92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topLeftCell="A41"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(26)'!$A$29,'Entrée des observations'!$Q$5:$AJ$49,3,FALSE)="","",VLOOKUP('Suivi élève (26)'!$A$29,'Entrée des observations'!$Q$5:$AJ$49,3,FALSE))</f>
        <v/>
      </c>
      <c r="I68" s="535" t="s">
        <v>96</v>
      </c>
      <c r="J68" s="536"/>
      <c r="K68" s="536"/>
      <c r="L68" s="536"/>
      <c r="M68" s="536"/>
      <c r="N68" s="536"/>
      <c r="O68" s="240" t="str">
        <f>IF(P68="x","","x")</f>
        <v>x</v>
      </c>
      <c r="P68" s="241" t="str">
        <f>IF(VLOOKUP('Suivi élève (26)'!$A$29,'Entrée des observations'!$Q$5:$AJ$49,11,FALSE)="","",VLOOKUP('Suivi élève (26)'!$A$29,'Entrée des observations'!$Q$5:$AJ$49,11,FALSE))</f>
        <v/>
      </c>
      <c r="Q68" s="646"/>
    </row>
    <row r="69" spans="1:17" ht="13.5" customHeight="1">
      <c r="A69" s="535" t="s">
        <v>221</v>
      </c>
      <c r="B69" s="536"/>
      <c r="C69" s="536"/>
      <c r="D69" s="536"/>
      <c r="E69" s="240" t="str">
        <f>IF(F69&lt;&gt;"","","x")</f>
        <v>x</v>
      </c>
      <c r="F69" s="241" t="str">
        <f>IF(VLOOKUP('Suivi élève (26)'!$A$29,'Entrée des observations'!$Q$5:$AJ$49,4,FALSE)="","",VLOOKUP('Suivi élève (26)'!$A$29,'Entrée des observations'!$Q$5:$AJ$49,4,FALSE))</f>
        <v/>
      </c>
      <c r="I69" s="535" t="s">
        <v>97</v>
      </c>
      <c r="J69" s="536"/>
      <c r="K69" s="536"/>
      <c r="L69" s="536"/>
      <c r="M69" s="536"/>
      <c r="N69" s="536"/>
      <c r="O69" s="240" t="str">
        <f>IF(P69="x","","x")</f>
        <v>x</v>
      </c>
      <c r="P69" s="241" t="str">
        <f>IF(VLOOKUP('Suivi élève (26)'!$A$29,'Entrée des observations'!$Q$5:$AJ$49,12,FALSE)="","",VLOOKUP('Suivi élève (26)'!$A$29,'Entrée des observations'!$Q$5:$AJ$49,12,FALSE))</f>
        <v/>
      </c>
    </row>
    <row r="70" spans="1:17" ht="12.75" customHeight="1" thickBot="1">
      <c r="A70" s="548" t="s">
        <v>246</v>
      </c>
      <c r="B70" s="549"/>
      <c r="C70" s="549"/>
      <c r="D70" s="549"/>
      <c r="E70" s="240" t="str">
        <f>IF(F70="x","","x")</f>
        <v>x</v>
      </c>
      <c r="F70" s="242" t="str">
        <f>IF(VLOOKUP('Suivi élève (26)'!$A$29,'Entrée des observations'!$Q$5:$AJ$49,5,FALSE)="","",VLOOKUP('Suivi élève (26)'!$A$29,'Entrée des observations'!$Q$5:$AJ$49,5,FALSE))</f>
        <v/>
      </c>
      <c r="I70" s="535" t="s">
        <v>98</v>
      </c>
      <c r="J70" s="536"/>
      <c r="K70" s="536"/>
      <c r="L70" s="536"/>
      <c r="M70" s="536"/>
      <c r="N70" s="536"/>
      <c r="O70" s="240" t="str">
        <f>IF(P70="x","","x")</f>
        <v>x</v>
      </c>
      <c r="P70" s="241" t="str">
        <f>IF(VLOOKUP('Suivi élève (26)'!$A$29,'Entrée des observations'!$Q$5:$AJ$49,13,FALSE)="","",VLOOKUP('Suivi élève (26)'!$A$29,'Entrée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(26)'!$A$29,'Entrée des observations'!$Q$5:$AJ$49,14,FALSE)="","",VLOOKUP('Suivi élève (26)'!$A$29,'Entrée des observations'!$Q$5:$AJ$49,14,FALSE))</f>
        <v/>
      </c>
    </row>
    <row r="72" spans="1:17" ht="13.5" customHeight="1" thickBot="1">
      <c r="A72" s="535" t="s">
        <v>223</v>
      </c>
      <c r="B72" s="536"/>
      <c r="C72" s="536"/>
      <c r="D72" s="536"/>
      <c r="E72" s="240" t="str">
        <f>IF(F72="x","","x")</f>
        <v>x</v>
      </c>
      <c r="F72" s="241" t="str">
        <f>IF(VLOOKUP('Suivi élève (26)'!$A$29,'Entrée des observations'!$Q$5:$AJ$49,6,FALSE)="","",VLOOKUP('Suivi élève (26)'!$A$29,'Entrée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(26)'!$A$29,'Entrée des observations'!$Q$5:$AJ$49,9,FALSE)="","",VLOOKUP('Suivi élève (26)'!$A$29,'Entrée des observations'!$Q$5:$AJ$49,9,FALSE))</f>
        <v/>
      </c>
      <c r="I74" s="537" t="s">
        <v>104</v>
      </c>
      <c r="J74" s="538"/>
      <c r="K74" s="538"/>
      <c r="L74" s="538"/>
      <c r="M74" s="538"/>
      <c r="N74" s="539"/>
      <c r="O74" s="240" t="str">
        <f>IF(P74="x","","x")</f>
        <v>x</v>
      </c>
      <c r="P74" s="241" t="str">
        <f>IF(VLOOKUP('Suivi élève (26)'!$A$29,'Entrée des observations'!$Q$5:$AJ$49,18,FALSE)="","",VLOOKUP('Suivi élève (26)'!$A$29,'Entrée des observations'!$Q$5:$AJ$49,18,FALSE))</f>
        <v/>
      </c>
    </row>
    <row r="75" spans="1:17" ht="13.5" customHeight="1" thickBot="1">
      <c r="A75" s="540" t="s">
        <v>224</v>
      </c>
      <c r="B75" s="541"/>
      <c r="C75" s="541"/>
      <c r="D75" s="542"/>
      <c r="E75" s="240" t="str">
        <f>IF(F75="x","","x")</f>
        <v>x</v>
      </c>
      <c r="F75" s="242" t="str">
        <f>IF(VLOOKUP('Suivi élève (26)'!$A$29,'Entrée des observations'!$Q$5:$AJ$49,10,FALSE)="","",VLOOKUP('Suivi élève (26)'!$A$29,'Entrée des observations'!$Q$5:$AJ$49,10,FALSE))</f>
        <v/>
      </c>
      <c r="I75" s="537" t="s">
        <v>105</v>
      </c>
      <c r="J75" s="538"/>
      <c r="K75" s="538"/>
      <c r="L75" s="538"/>
      <c r="M75" s="538"/>
      <c r="N75" s="539"/>
      <c r="O75" s="240" t="str">
        <f>IF(P75="x","","x")</f>
        <v>x</v>
      </c>
      <c r="P75" s="241" t="str">
        <f>IF(VLOOKUP('Suivi élève (26)'!$A$29,'Entrée des observations'!$Q$5:$AJ$49,19,FALSE)="","",VLOOKUP('Suivi élève (26)'!$A$29,'Entrée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(26)'!$A$29,'Entrée des observations'!$Q$5:$AJ$49,20,FALSE)="","",VLOOKUP('Suivi élève (26)'!$A$29,'Entrée des observations'!$Q$5:$AJ$49,20,FALSE))</f>
        <v/>
      </c>
    </row>
    <row r="77" spans="1:17" ht="13.5" customHeight="1" thickBot="1">
      <c r="A77" s="537" t="s">
        <v>228</v>
      </c>
      <c r="B77" s="538"/>
      <c r="C77" s="538"/>
      <c r="D77" s="539"/>
      <c r="E77" s="240" t="str">
        <f>IF(F77="x","","x")</f>
        <v>x</v>
      </c>
      <c r="F77" s="241" t="str">
        <f>IF(VLOOKUP('Suivi élève (26)'!$A$29,'Entrée des observations'!$Q$5:$AJ$49,15,FALSE)="","",VLOOKUP('Suivi élève (26)'!$A$29,'Entrée des observations'!$Q$5:$AJ$49,15,FALSE))</f>
        <v/>
      </c>
    </row>
    <row r="78" spans="1:17" ht="13.5" thickBot="1">
      <c r="A78" s="540" t="s">
        <v>229</v>
      </c>
      <c r="B78" s="541"/>
      <c r="C78" s="541"/>
      <c r="D78" s="542"/>
      <c r="E78" s="240" t="str">
        <f>IF(F78="x","","x")</f>
        <v>x</v>
      </c>
      <c r="F78" s="242" t="str">
        <f>IF(VLOOKUP('Suivi élève (26)'!$A$29,'Entrée des observations'!$Q$5:$AJ$49,16,FALSE)="","",VLOOKUP('Suivi élève (26)'!$A$29,'Entrée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(26)'!$A$29,'Entrée des observations'!$Q$5:$AJ$49,7,FALSE)="","",VLOOKUP('Suivi élève (26)'!$A$29,'Entrée des observations'!$Q$5:$AJ$49,7,FALSE))</f>
        <v/>
      </c>
    </row>
    <row r="80" spans="1:17" ht="13.5" thickBot="1">
      <c r="A80" s="548" t="s">
        <v>108</v>
      </c>
      <c r="B80" s="549"/>
      <c r="C80" s="549"/>
      <c r="D80" s="549"/>
      <c r="E80" s="243" t="str">
        <f>IF(F80="x","","x")</f>
        <v>x</v>
      </c>
      <c r="F80" s="242" t="str">
        <f>IF(VLOOKUP('Suivi élève (26)'!$A$29,'Entrée des observations'!$Q$5:$AJ$49,17,FALSE)="","",VLOOKUP('Suivi élève (26)'!$A$29,'Entrée des observations'!$Q$5:$AJ$49,17,FALSE))</f>
        <v/>
      </c>
      <c r="I80" s="548" t="s">
        <v>227</v>
      </c>
      <c r="J80" s="549"/>
      <c r="K80" s="549"/>
      <c r="L80" s="549"/>
      <c r="M80" s="549"/>
      <c r="N80" s="549"/>
      <c r="O80" s="243" t="str">
        <f>IF(P80="x","","x")</f>
        <v>x</v>
      </c>
      <c r="P80" s="242" t="str">
        <f>IF(VLOOKUP('Suivi élève (26)'!$A$29,'Entrée des observations'!$Q$5:$AJ$49,8,FALSE)="","",VLOOKUP('Suivi élève (26)'!$A$29,'Entrée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(26)'!B92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topLeftCell="A36"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(27)'!$A$29,'Entrée des observations'!$Q$5:$AJ$49,3,FALSE)="","",VLOOKUP('Suivi élève (27)'!$A$29,'Entrée des observations'!$Q$5:$AJ$49,3,FALSE))</f>
        <v/>
      </c>
      <c r="I68" s="535" t="s">
        <v>96</v>
      </c>
      <c r="J68" s="536"/>
      <c r="K68" s="536"/>
      <c r="L68" s="536"/>
      <c r="M68" s="536"/>
      <c r="N68" s="536"/>
      <c r="O68" s="240" t="str">
        <f>IF(P68="x","","x")</f>
        <v>x</v>
      </c>
      <c r="P68" s="241" t="str">
        <f>IF(VLOOKUP('Suivi élève (27)'!$A$29,'Entrée des observations'!$Q$5:$AJ$49,11,FALSE)="","",VLOOKUP('Suivi élève (27)'!$A$29,'Entrée des observations'!$Q$5:$AJ$49,11,FALSE))</f>
        <v/>
      </c>
      <c r="Q68" s="646"/>
    </row>
    <row r="69" spans="1:17" ht="13.5" customHeight="1">
      <c r="A69" s="535" t="s">
        <v>221</v>
      </c>
      <c r="B69" s="536"/>
      <c r="C69" s="536"/>
      <c r="D69" s="536"/>
      <c r="E69" s="240" t="str">
        <f>IF(F69&lt;&gt;"","","x")</f>
        <v>x</v>
      </c>
      <c r="F69" s="241" t="str">
        <f>IF(VLOOKUP('Suivi élève (27)'!$A$29,'Entrée des observations'!$Q$5:$AJ$49,4,FALSE)="","",VLOOKUP('Suivi élève (27)'!$A$29,'Entrée des observations'!$Q$5:$AJ$49,4,FALSE))</f>
        <v/>
      </c>
      <c r="I69" s="535" t="s">
        <v>97</v>
      </c>
      <c r="J69" s="536"/>
      <c r="K69" s="536"/>
      <c r="L69" s="536"/>
      <c r="M69" s="536"/>
      <c r="N69" s="536"/>
      <c r="O69" s="240" t="str">
        <f>IF(P69="x","","x")</f>
        <v>x</v>
      </c>
      <c r="P69" s="241" t="str">
        <f>IF(VLOOKUP('Suivi élève (27)'!$A$29,'Entrée des observations'!$Q$5:$AJ$49,12,FALSE)="","",VLOOKUP('Suivi élève (27)'!$A$29,'Entrée des observations'!$Q$5:$AJ$49,12,FALSE))</f>
        <v/>
      </c>
    </row>
    <row r="70" spans="1:17" ht="12.75" customHeight="1" thickBot="1">
      <c r="A70" s="548" t="s">
        <v>246</v>
      </c>
      <c r="B70" s="549"/>
      <c r="C70" s="549"/>
      <c r="D70" s="549"/>
      <c r="E70" s="240" t="str">
        <f>IF(F70="x","","x")</f>
        <v>x</v>
      </c>
      <c r="F70" s="242" t="str">
        <f>IF(VLOOKUP('Suivi élève (27)'!$A$29,'Entrée des observations'!$Q$5:$AJ$49,5,FALSE)="","",VLOOKUP('Suivi élève (27)'!$A$29,'Entrée des observations'!$Q$5:$AJ$49,5,FALSE))</f>
        <v/>
      </c>
      <c r="I70" s="535" t="s">
        <v>98</v>
      </c>
      <c r="J70" s="536"/>
      <c r="K70" s="536"/>
      <c r="L70" s="536"/>
      <c r="M70" s="536"/>
      <c r="N70" s="536"/>
      <c r="O70" s="240" t="str">
        <f>IF(P70="x","","x")</f>
        <v>x</v>
      </c>
      <c r="P70" s="241" t="str">
        <f>IF(VLOOKUP('Suivi élève (27)'!$A$29,'Entrée des observations'!$Q$5:$AJ$49,13,FALSE)="","",VLOOKUP('Suivi élève (27)'!$A$29,'Entrée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(27)'!$A$29,'Entrée des observations'!$Q$5:$AJ$49,14,FALSE)="","",VLOOKUP('Suivi élève (27)'!$A$29,'Entrée des observations'!$Q$5:$AJ$49,14,FALSE))</f>
        <v/>
      </c>
    </row>
    <row r="72" spans="1:17" ht="13.5" customHeight="1" thickBot="1">
      <c r="A72" s="535" t="s">
        <v>223</v>
      </c>
      <c r="B72" s="536"/>
      <c r="C72" s="536"/>
      <c r="D72" s="536"/>
      <c r="E72" s="240" t="str">
        <f>IF(F72="x","","x")</f>
        <v>x</v>
      </c>
      <c r="F72" s="241" t="str">
        <f>IF(VLOOKUP('Suivi élève (27)'!$A$29,'Entrée des observations'!$Q$5:$AJ$49,6,FALSE)="","",VLOOKUP('Suivi élève (27)'!$A$29,'Entrée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(27)'!$A$29,'Entrée des observations'!$Q$5:$AJ$49,9,FALSE)="","",VLOOKUP('Suivi élève (27)'!$A$29,'Entrée des observations'!$Q$5:$AJ$49,9,FALSE))</f>
        <v/>
      </c>
      <c r="I74" s="537" t="s">
        <v>104</v>
      </c>
      <c r="J74" s="538"/>
      <c r="K74" s="538"/>
      <c r="L74" s="538"/>
      <c r="M74" s="538"/>
      <c r="N74" s="539"/>
      <c r="O74" s="240" t="str">
        <f>IF(P74="x","","x")</f>
        <v>x</v>
      </c>
      <c r="P74" s="241" t="str">
        <f>IF(VLOOKUP('Suivi élève (27)'!$A$29,'Entrée des observations'!$Q$5:$AJ$49,18,FALSE)="","",VLOOKUP('Suivi élève (27)'!$A$29,'Entrée des observations'!$Q$5:$AJ$49,18,FALSE))</f>
        <v/>
      </c>
    </row>
    <row r="75" spans="1:17" ht="13.5" customHeight="1" thickBot="1">
      <c r="A75" s="540" t="s">
        <v>224</v>
      </c>
      <c r="B75" s="541"/>
      <c r="C75" s="541"/>
      <c r="D75" s="542"/>
      <c r="E75" s="240" t="str">
        <f>IF(F75="x","","x")</f>
        <v>x</v>
      </c>
      <c r="F75" s="242" t="str">
        <f>IF(VLOOKUP('Suivi élève (27)'!$A$29,'Entrée des observations'!$Q$5:$AJ$49,10,FALSE)="","",VLOOKUP('Suivi élève (27)'!$A$29,'Entrée des observations'!$Q$5:$AJ$49,10,FALSE))</f>
        <v/>
      </c>
      <c r="I75" s="537" t="s">
        <v>105</v>
      </c>
      <c r="J75" s="538"/>
      <c r="K75" s="538"/>
      <c r="L75" s="538"/>
      <c r="M75" s="538"/>
      <c r="N75" s="539"/>
      <c r="O75" s="240" t="str">
        <f>IF(P75="x","","x")</f>
        <v>x</v>
      </c>
      <c r="P75" s="241" t="str">
        <f>IF(VLOOKUP('Suivi élève (27)'!$A$29,'Entrée des observations'!$Q$5:$AJ$49,19,FALSE)="","",VLOOKUP('Suivi élève (27)'!$A$29,'Entrée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(27)'!$A$29,'Entrée des observations'!$Q$5:$AJ$49,20,FALSE)="","",VLOOKUP('Suivi élève (27)'!$A$29,'Entrée des observations'!$Q$5:$AJ$49,20,FALSE))</f>
        <v/>
      </c>
    </row>
    <row r="77" spans="1:17" ht="13.5" customHeight="1" thickBot="1">
      <c r="A77" s="537" t="s">
        <v>228</v>
      </c>
      <c r="B77" s="538"/>
      <c r="C77" s="538"/>
      <c r="D77" s="539"/>
      <c r="E77" s="240" t="str">
        <f>IF(F77="x","","x")</f>
        <v>x</v>
      </c>
      <c r="F77" s="241" t="str">
        <f>IF(VLOOKUP('Suivi élève (27)'!$A$29,'Entrée des observations'!$Q$5:$AJ$49,15,FALSE)="","",VLOOKUP('Suivi élève (27)'!$A$29,'Entrée des observations'!$Q$5:$AJ$49,15,FALSE))</f>
        <v/>
      </c>
    </row>
    <row r="78" spans="1:17" ht="13.5" thickBot="1">
      <c r="A78" s="540" t="s">
        <v>229</v>
      </c>
      <c r="B78" s="541"/>
      <c r="C78" s="541"/>
      <c r="D78" s="542"/>
      <c r="E78" s="240" t="str">
        <f>IF(F78="x","","x")</f>
        <v>x</v>
      </c>
      <c r="F78" s="242" t="str">
        <f>IF(VLOOKUP('Suivi élève (27)'!$A$29,'Entrée des observations'!$Q$5:$AJ$49,16,FALSE)="","",VLOOKUP('Suivi élève (27)'!$A$29,'Entrée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(27)'!$A$29,'Entrée des observations'!$Q$5:$AJ$49,7,FALSE)="","",VLOOKUP('Suivi élève (27)'!$A$29,'Entrée des observations'!$Q$5:$AJ$49,7,FALSE))</f>
        <v/>
      </c>
    </row>
    <row r="80" spans="1:17" ht="13.5" thickBot="1">
      <c r="A80" s="548" t="s">
        <v>108</v>
      </c>
      <c r="B80" s="549"/>
      <c r="C80" s="549"/>
      <c r="D80" s="549"/>
      <c r="E80" s="243" t="str">
        <f>IF(F80="x","","x")</f>
        <v>x</v>
      </c>
      <c r="F80" s="242" t="str">
        <f>IF(VLOOKUP('Suivi élève (27)'!$A$29,'Entrée des observations'!$Q$5:$AJ$49,17,FALSE)="","",VLOOKUP('Suivi élève (27)'!$A$29,'Entrée des observations'!$Q$5:$AJ$49,17,FALSE))</f>
        <v/>
      </c>
      <c r="I80" s="548" t="s">
        <v>227</v>
      </c>
      <c r="J80" s="549"/>
      <c r="K80" s="549"/>
      <c r="L80" s="549"/>
      <c r="M80" s="549"/>
      <c r="N80" s="549"/>
      <c r="O80" s="243" t="str">
        <f>IF(P80="x","","x")</f>
        <v>x</v>
      </c>
      <c r="P80" s="242" t="str">
        <f>IF(VLOOKUP('Suivi élève (27)'!$A$29,'Entrée des observations'!$Q$5:$AJ$49,8,FALSE)="","",VLOOKUP('Suivi élève (27)'!$A$29,'Entrée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(27)'!B92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topLeftCell="A39"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(28)'!$A$29,'Entrée des observations'!$Q$5:$AJ$49,3,FALSE)="","",VLOOKUP('Suivi élève (28)'!$A$29,'Entrée des observations'!$Q$5:$AJ$49,3,FALSE))</f>
        <v/>
      </c>
      <c r="I68" s="535" t="s">
        <v>96</v>
      </c>
      <c r="J68" s="536"/>
      <c r="K68" s="536"/>
      <c r="L68" s="536"/>
      <c r="M68" s="536"/>
      <c r="N68" s="536"/>
      <c r="O68" s="240" t="str">
        <f>IF(P68="x","","x")</f>
        <v>x</v>
      </c>
      <c r="P68" s="241" t="str">
        <f>IF(VLOOKUP('Suivi élève (28)'!$A$29,'Entrée des observations'!$Q$5:$AJ$49,11,FALSE)="","",VLOOKUP('Suivi élève (28)'!$A$29,'Entrée des observations'!$Q$5:$AJ$49,11,FALSE))</f>
        <v/>
      </c>
      <c r="Q68" s="646"/>
    </row>
    <row r="69" spans="1:17" ht="13.5" customHeight="1">
      <c r="A69" s="535" t="s">
        <v>221</v>
      </c>
      <c r="B69" s="536"/>
      <c r="C69" s="536"/>
      <c r="D69" s="536"/>
      <c r="E69" s="240" t="str">
        <f>IF(F69&lt;&gt;"","","x")</f>
        <v>x</v>
      </c>
      <c r="F69" s="241" t="str">
        <f>IF(VLOOKUP('Suivi élève (28)'!$A$29,'Entrée des observations'!$Q$5:$AJ$49,4,FALSE)="","",VLOOKUP('Suivi élève (28)'!$A$29,'Entrée des observations'!$Q$5:$AJ$49,4,FALSE))</f>
        <v/>
      </c>
      <c r="I69" s="535" t="s">
        <v>97</v>
      </c>
      <c r="J69" s="536"/>
      <c r="K69" s="536"/>
      <c r="L69" s="536"/>
      <c r="M69" s="536"/>
      <c r="N69" s="536"/>
      <c r="O69" s="240" t="str">
        <f>IF(P69="x","","x")</f>
        <v>x</v>
      </c>
      <c r="P69" s="241" t="str">
        <f>IF(VLOOKUP('Suivi élève (28)'!$A$29,'Entrée des observations'!$Q$5:$AJ$49,12,FALSE)="","",VLOOKUP('Suivi élève (28)'!$A$29,'Entrée des observations'!$Q$5:$AJ$49,12,FALSE))</f>
        <v/>
      </c>
    </row>
    <row r="70" spans="1:17" ht="12.75" customHeight="1" thickBot="1">
      <c r="A70" s="548" t="s">
        <v>246</v>
      </c>
      <c r="B70" s="549"/>
      <c r="C70" s="549"/>
      <c r="D70" s="549"/>
      <c r="E70" s="240" t="str">
        <f>IF(F70="x","","x")</f>
        <v>x</v>
      </c>
      <c r="F70" s="242" t="str">
        <f>IF(VLOOKUP('Suivi élève (28)'!$A$29,'Entrée des observations'!$Q$5:$AJ$49,5,FALSE)="","",VLOOKUP('Suivi élève (28)'!$A$29,'Entrée des observations'!$Q$5:$AJ$49,5,FALSE))</f>
        <v/>
      </c>
      <c r="I70" s="535" t="s">
        <v>98</v>
      </c>
      <c r="J70" s="536"/>
      <c r="K70" s="536"/>
      <c r="L70" s="536"/>
      <c r="M70" s="536"/>
      <c r="N70" s="536"/>
      <c r="O70" s="240" t="str">
        <f>IF(P70="x","","x")</f>
        <v>x</v>
      </c>
      <c r="P70" s="241" t="str">
        <f>IF(VLOOKUP('Suivi élève (28)'!$A$29,'Entrée des observations'!$Q$5:$AJ$49,13,FALSE)="","",VLOOKUP('Suivi élève (28)'!$A$29,'Entrée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(28)'!$A$29,'Entrée des observations'!$Q$5:$AJ$49,14,FALSE)="","",VLOOKUP('Suivi élève (28)'!$A$29,'Entrée des observations'!$Q$5:$AJ$49,14,FALSE))</f>
        <v/>
      </c>
    </row>
    <row r="72" spans="1:17" ht="13.5" customHeight="1" thickBot="1">
      <c r="A72" s="535" t="s">
        <v>223</v>
      </c>
      <c r="B72" s="536"/>
      <c r="C72" s="536"/>
      <c r="D72" s="536"/>
      <c r="E72" s="240" t="str">
        <f>IF(F72="x","","x")</f>
        <v>x</v>
      </c>
      <c r="F72" s="241" t="str">
        <f>IF(VLOOKUP('Suivi élève (28)'!$A$29,'Entrée des observations'!$Q$5:$AJ$49,6,FALSE)="","",VLOOKUP('Suivi élève (28)'!$A$29,'Entrée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(28)'!$A$29,'Entrée des observations'!$Q$5:$AJ$49,9,FALSE)="","",VLOOKUP('Suivi élève (28)'!$A$29,'Entrée des observations'!$Q$5:$AJ$49,9,FALSE))</f>
        <v/>
      </c>
      <c r="I74" s="537" t="s">
        <v>104</v>
      </c>
      <c r="J74" s="538"/>
      <c r="K74" s="538"/>
      <c r="L74" s="538"/>
      <c r="M74" s="538"/>
      <c r="N74" s="539"/>
      <c r="O74" s="240" t="str">
        <f>IF(P74="x","","x")</f>
        <v>x</v>
      </c>
      <c r="P74" s="241" t="str">
        <f>IF(VLOOKUP('Suivi élève (28)'!$A$29,'Entrée des observations'!$Q$5:$AJ$49,18,FALSE)="","",VLOOKUP('Suivi élève (28)'!$A$29,'Entrée des observations'!$Q$5:$AJ$49,18,FALSE))</f>
        <v/>
      </c>
    </row>
    <row r="75" spans="1:17" ht="13.5" customHeight="1" thickBot="1">
      <c r="A75" s="540" t="s">
        <v>224</v>
      </c>
      <c r="B75" s="541"/>
      <c r="C75" s="541"/>
      <c r="D75" s="542"/>
      <c r="E75" s="240" t="str">
        <f>IF(F75="x","","x")</f>
        <v>x</v>
      </c>
      <c r="F75" s="242" t="str">
        <f>IF(VLOOKUP('Suivi élève (28)'!$A$29,'Entrée des observations'!$Q$5:$AJ$49,10,FALSE)="","",VLOOKUP('Suivi élève (28)'!$A$29,'Entrée des observations'!$Q$5:$AJ$49,10,FALSE))</f>
        <v/>
      </c>
      <c r="I75" s="537" t="s">
        <v>105</v>
      </c>
      <c r="J75" s="538"/>
      <c r="K75" s="538"/>
      <c r="L75" s="538"/>
      <c r="M75" s="538"/>
      <c r="N75" s="539"/>
      <c r="O75" s="240" t="str">
        <f>IF(P75="x","","x")</f>
        <v>x</v>
      </c>
      <c r="P75" s="241" t="str">
        <f>IF(VLOOKUP('Suivi élève (28)'!$A$29,'Entrée des observations'!$Q$5:$AJ$49,19,FALSE)="","",VLOOKUP('Suivi élève (28)'!$A$29,'Entrée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(28)'!$A$29,'Entrée des observations'!$Q$5:$AJ$49,20,FALSE)="","",VLOOKUP('Suivi élève (28)'!$A$29,'Entrée des observations'!$Q$5:$AJ$49,20,FALSE))</f>
        <v/>
      </c>
    </row>
    <row r="77" spans="1:17" ht="13.5" customHeight="1" thickBot="1">
      <c r="A77" s="537" t="s">
        <v>228</v>
      </c>
      <c r="B77" s="538"/>
      <c r="C77" s="538"/>
      <c r="D77" s="539"/>
      <c r="E77" s="240" t="str">
        <f>IF(F77="x","","x")</f>
        <v>x</v>
      </c>
      <c r="F77" s="241" t="str">
        <f>IF(VLOOKUP('Suivi élève (28)'!$A$29,'Entrée des observations'!$Q$5:$AJ$49,15,FALSE)="","",VLOOKUP('Suivi élève (28)'!$A$29,'Entrée des observations'!$Q$5:$AJ$49,15,FALSE))</f>
        <v/>
      </c>
    </row>
    <row r="78" spans="1:17" ht="13.5" thickBot="1">
      <c r="A78" s="540" t="s">
        <v>229</v>
      </c>
      <c r="B78" s="541"/>
      <c r="C78" s="541"/>
      <c r="D78" s="542"/>
      <c r="E78" s="240" t="str">
        <f>IF(F78="x","","x")</f>
        <v>x</v>
      </c>
      <c r="F78" s="242" t="str">
        <f>IF(VLOOKUP('Suivi élève (28)'!$A$29,'Entrée des observations'!$Q$5:$AJ$49,16,FALSE)="","",VLOOKUP('Suivi élève (28)'!$A$29,'Entrée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(28)'!$A$29,'Entrée des observations'!$Q$5:$AJ$49,7,FALSE)="","",VLOOKUP('Suivi élève (28)'!$A$29,'Entrée des observations'!$Q$5:$AJ$49,7,FALSE))</f>
        <v/>
      </c>
    </row>
    <row r="80" spans="1:17" ht="13.5" thickBot="1">
      <c r="A80" s="548" t="s">
        <v>108</v>
      </c>
      <c r="B80" s="549"/>
      <c r="C80" s="549"/>
      <c r="D80" s="549"/>
      <c r="E80" s="243" t="str">
        <f>IF(F80="x","","x")</f>
        <v>x</v>
      </c>
      <c r="F80" s="242" t="str">
        <f>IF(VLOOKUP('Suivi élève (28)'!$A$29,'Entrée des observations'!$Q$5:$AJ$49,17,FALSE)="","",VLOOKUP('Suivi élève (28)'!$A$29,'Entrée des observations'!$Q$5:$AJ$49,17,FALSE))</f>
        <v/>
      </c>
      <c r="I80" s="548" t="s">
        <v>227</v>
      </c>
      <c r="J80" s="549"/>
      <c r="K80" s="549"/>
      <c r="L80" s="549"/>
      <c r="M80" s="549"/>
      <c r="N80" s="549"/>
      <c r="O80" s="243" t="str">
        <f>IF(P80="x","","x")</f>
        <v>x</v>
      </c>
      <c r="P80" s="242" t="str">
        <f>IF(VLOOKUP('Suivi élève (28)'!$A$29,'Entrée des observations'!$Q$5:$AJ$49,8,FALSE)="","",VLOOKUP('Suivi élève (28)'!$A$29,'Entrée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(28)'!B92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topLeftCell="A44"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(29)'!$A$29,'Entrée des observations'!$Q$5:$AJ$49,3,FALSE)="","",VLOOKUP('Suivi élève (29)'!$A$29,'Entrée des observations'!$Q$5:$AJ$49,3,FALSE))</f>
        <v/>
      </c>
      <c r="I68" s="535" t="s">
        <v>96</v>
      </c>
      <c r="J68" s="536"/>
      <c r="K68" s="536"/>
      <c r="L68" s="536"/>
      <c r="M68" s="536"/>
      <c r="N68" s="536"/>
      <c r="O68" s="240" t="str">
        <f>IF(P68="x","","x")</f>
        <v>x</v>
      </c>
      <c r="P68" s="241" t="str">
        <f>IF(VLOOKUP('Suivi élève (29)'!$A$29,'Entrée des observations'!$Q$5:$AJ$49,11,FALSE)="","",VLOOKUP('Suivi élève (29)'!$A$29,'Entrée des observations'!$Q$5:$AJ$49,11,FALSE))</f>
        <v/>
      </c>
      <c r="Q68" s="646"/>
    </row>
    <row r="69" spans="1:17" ht="13.5" customHeight="1">
      <c r="A69" s="535" t="s">
        <v>221</v>
      </c>
      <c r="B69" s="536"/>
      <c r="C69" s="536"/>
      <c r="D69" s="536"/>
      <c r="E69" s="240" t="str">
        <f>IF(F69&lt;&gt;"","","x")</f>
        <v>x</v>
      </c>
      <c r="F69" s="241" t="str">
        <f>IF(VLOOKUP('Suivi élève (29)'!$A$29,'Entrée des observations'!$Q$5:$AJ$49,4,FALSE)="","",VLOOKUP('Suivi élève (29)'!$A$29,'Entrée des observations'!$Q$5:$AJ$49,4,FALSE))</f>
        <v/>
      </c>
      <c r="I69" s="535" t="s">
        <v>97</v>
      </c>
      <c r="J69" s="536"/>
      <c r="K69" s="536"/>
      <c r="L69" s="536"/>
      <c r="M69" s="536"/>
      <c r="N69" s="536"/>
      <c r="O69" s="240" t="str">
        <f>IF(P69="x","","x")</f>
        <v>x</v>
      </c>
      <c r="P69" s="241" t="str">
        <f>IF(VLOOKUP('Suivi élève (29)'!$A$29,'Entrée des observations'!$Q$5:$AJ$49,12,FALSE)="","",VLOOKUP('Suivi élève (29)'!$A$29,'Entrée des observations'!$Q$5:$AJ$49,12,FALSE))</f>
        <v/>
      </c>
    </row>
    <row r="70" spans="1:17" ht="12.75" customHeight="1" thickBot="1">
      <c r="A70" s="548" t="s">
        <v>246</v>
      </c>
      <c r="B70" s="549"/>
      <c r="C70" s="549"/>
      <c r="D70" s="549"/>
      <c r="E70" s="240" t="str">
        <f>IF(F70="x","","x")</f>
        <v>x</v>
      </c>
      <c r="F70" s="242" t="str">
        <f>IF(VLOOKUP('Suivi élève (29)'!$A$29,'Entrée des observations'!$Q$5:$AJ$49,5,FALSE)="","",VLOOKUP('Suivi élève (29)'!$A$29,'Entrée des observations'!$Q$5:$AJ$49,5,FALSE))</f>
        <v/>
      </c>
      <c r="I70" s="535" t="s">
        <v>98</v>
      </c>
      <c r="J70" s="536"/>
      <c r="K70" s="536"/>
      <c r="L70" s="536"/>
      <c r="M70" s="536"/>
      <c r="N70" s="536"/>
      <c r="O70" s="240" t="str">
        <f>IF(P70="x","","x")</f>
        <v>x</v>
      </c>
      <c r="P70" s="241" t="str">
        <f>IF(VLOOKUP('Suivi élève (29)'!$A$29,'Entrée des observations'!$Q$5:$AJ$49,13,FALSE)="","",VLOOKUP('Suivi élève (29)'!$A$29,'Entrée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(29)'!$A$29,'Entrée des observations'!$Q$5:$AJ$49,14,FALSE)="","",VLOOKUP('Suivi élève (29)'!$A$29,'Entrée des observations'!$Q$5:$AJ$49,14,FALSE))</f>
        <v/>
      </c>
    </row>
    <row r="72" spans="1:17" ht="13.5" customHeight="1" thickBot="1">
      <c r="A72" s="535" t="s">
        <v>223</v>
      </c>
      <c r="B72" s="536"/>
      <c r="C72" s="536"/>
      <c r="D72" s="536"/>
      <c r="E72" s="240" t="str">
        <f>IF(F72="x","","x")</f>
        <v>x</v>
      </c>
      <c r="F72" s="241" t="str">
        <f>IF(VLOOKUP('Suivi élève (29)'!$A$29,'Entrée des observations'!$Q$5:$AJ$49,6,FALSE)="","",VLOOKUP('Suivi élève (29)'!$A$29,'Entrée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(29)'!$A$29,'Entrée des observations'!$Q$5:$AJ$49,9,FALSE)="","",VLOOKUP('Suivi élève (29)'!$A$29,'Entrée des observations'!$Q$5:$AJ$49,9,FALSE))</f>
        <v/>
      </c>
      <c r="I74" s="537" t="s">
        <v>104</v>
      </c>
      <c r="J74" s="538"/>
      <c r="K74" s="538"/>
      <c r="L74" s="538"/>
      <c r="M74" s="538"/>
      <c r="N74" s="539"/>
      <c r="O74" s="240" t="str">
        <f>IF(P74="x","","x")</f>
        <v>x</v>
      </c>
      <c r="P74" s="241" t="str">
        <f>IF(VLOOKUP('Suivi élève (29)'!$A$29,'Entrée des observations'!$Q$5:$AJ$49,18,FALSE)="","",VLOOKUP('Suivi élève (29)'!$A$29,'Entrée des observations'!$Q$5:$AJ$49,18,FALSE))</f>
        <v/>
      </c>
    </row>
    <row r="75" spans="1:17" ht="13.5" customHeight="1" thickBot="1">
      <c r="A75" s="540" t="s">
        <v>224</v>
      </c>
      <c r="B75" s="541"/>
      <c r="C75" s="541"/>
      <c r="D75" s="542"/>
      <c r="E75" s="240" t="str">
        <f>IF(F75="x","","x")</f>
        <v>x</v>
      </c>
      <c r="F75" s="242" t="str">
        <f>IF(VLOOKUP('Suivi élève (29)'!$A$29,'Entrée des observations'!$Q$5:$AJ$49,10,FALSE)="","",VLOOKUP('Suivi élève (29)'!$A$29,'Entrée des observations'!$Q$5:$AJ$49,10,FALSE))</f>
        <v/>
      </c>
      <c r="I75" s="537" t="s">
        <v>105</v>
      </c>
      <c r="J75" s="538"/>
      <c r="K75" s="538"/>
      <c r="L75" s="538"/>
      <c r="M75" s="538"/>
      <c r="N75" s="539"/>
      <c r="O75" s="240" t="str">
        <f>IF(P75="x","","x")</f>
        <v>x</v>
      </c>
      <c r="P75" s="241" t="str">
        <f>IF(VLOOKUP('Suivi élève (29)'!$A$29,'Entrée des observations'!$Q$5:$AJ$49,19,FALSE)="","",VLOOKUP('Suivi élève (29)'!$A$29,'Entrée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(29)'!$A$29,'Entrée des observations'!$Q$5:$AJ$49,20,FALSE)="","",VLOOKUP('Suivi élève (29)'!$A$29,'Entrée des observations'!$Q$5:$AJ$49,20,FALSE))</f>
        <v/>
      </c>
    </row>
    <row r="77" spans="1:17" ht="13.5" customHeight="1" thickBot="1">
      <c r="A77" s="537" t="s">
        <v>228</v>
      </c>
      <c r="B77" s="538"/>
      <c r="C77" s="538"/>
      <c r="D77" s="539"/>
      <c r="E77" s="240" t="str">
        <f>IF(F77="x","","x")</f>
        <v>x</v>
      </c>
      <c r="F77" s="241" t="str">
        <f>IF(VLOOKUP('Suivi élève (29)'!$A$29,'Entrée des observations'!$Q$5:$AJ$49,15,FALSE)="","",VLOOKUP('Suivi élève (29)'!$A$29,'Entrée des observations'!$Q$5:$AJ$49,15,FALSE))</f>
        <v/>
      </c>
    </row>
    <row r="78" spans="1:17" ht="13.5" thickBot="1">
      <c r="A78" s="540" t="s">
        <v>229</v>
      </c>
      <c r="B78" s="541"/>
      <c r="C78" s="541"/>
      <c r="D78" s="542"/>
      <c r="E78" s="240" t="str">
        <f>IF(F78="x","","x")</f>
        <v>x</v>
      </c>
      <c r="F78" s="242" t="str">
        <f>IF(VLOOKUP('Suivi élève (29)'!$A$29,'Entrée des observations'!$Q$5:$AJ$49,16,FALSE)="","",VLOOKUP('Suivi élève (29)'!$A$29,'Entrée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(29)'!$A$29,'Entrée des observations'!$Q$5:$AJ$49,7,FALSE)="","",VLOOKUP('Suivi élève (29)'!$A$29,'Entrée des observations'!$Q$5:$AJ$49,7,FALSE))</f>
        <v/>
      </c>
    </row>
    <row r="80" spans="1:17" ht="13.5" thickBot="1">
      <c r="A80" s="548" t="s">
        <v>108</v>
      </c>
      <c r="B80" s="549"/>
      <c r="C80" s="549"/>
      <c r="D80" s="549"/>
      <c r="E80" s="243" t="str">
        <f>IF(F80="x","","x")</f>
        <v>x</v>
      </c>
      <c r="F80" s="242" t="str">
        <f>IF(VLOOKUP('Suivi élève (29)'!$A$29,'Entrée des observations'!$Q$5:$AJ$49,17,FALSE)="","",VLOOKUP('Suivi élève (29)'!$A$29,'Entrée des observations'!$Q$5:$AJ$49,17,FALSE))</f>
        <v/>
      </c>
      <c r="I80" s="548" t="s">
        <v>227</v>
      </c>
      <c r="J80" s="549"/>
      <c r="K80" s="549"/>
      <c r="L80" s="549"/>
      <c r="M80" s="549"/>
      <c r="N80" s="549"/>
      <c r="O80" s="243" t="str">
        <f>IF(P80="x","","x")</f>
        <v>x</v>
      </c>
      <c r="P80" s="242" t="str">
        <f>IF(VLOOKUP('Suivi élève (29)'!$A$29,'Entrée des observations'!$Q$5:$AJ$49,8,FALSE)="","",VLOOKUP('Suivi élève (29)'!$A$29,'Entrée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(29)'!B92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(30)'!$A$29,'Entrée des observations'!$Q$5:$AJ$49,3,FALSE)="","",VLOOKUP('Suivi élève (30)'!$A$29,'Entrée des observations'!$Q$5:$AJ$49,3,FALSE))</f>
        <v/>
      </c>
      <c r="I68" s="535" t="s">
        <v>96</v>
      </c>
      <c r="J68" s="536"/>
      <c r="K68" s="536"/>
      <c r="L68" s="536"/>
      <c r="M68" s="536"/>
      <c r="N68" s="536"/>
      <c r="O68" s="240" t="str">
        <f>IF(P68="x","","x")</f>
        <v>x</v>
      </c>
      <c r="P68" s="241" t="str">
        <f>IF(VLOOKUP('Suivi élève (30)'!$A$29,'Entrée des observations'!$Q$5:$AJ$49,11,FALSE)="","",VLOOKUP('Suivi élève (30)'!$A$29,'Entrée des observations'!$Q$5:$AJ$49,11,FALSE))</f>
        <v/>
      </c>
      <c r="Q68" s="646"/>
    </row>
    <row r="69" spans="1:17" ht="13.5" customHeight="1">
      <c r="A69" s="535" t="s">
        <v>221</v>
      </c>
      <c r="B69" s="536"/>
      <c r="C69" s="536"/>
      <c r="D69" s="536"/>
      <c r="E69" s="240" t="str">
        <f>IF(F69&lt;&gt;"","","x")</f>
        <v>x</v>
      </c>
      <c r="F69" s="241" t="str">
        <f>IF(VLOOKUP('Suivi élève (30)'!$A$29,'Entrée des observations'!$Q$5:$AJ$49,4,FALSE)="","",VLOOKUP('Suivi élève (30)'!$A$29,'Entrée des observations'!$Q$5:$AJ$49,4,FALSE))</f>
        <v/>
      </c>
      <c r="I69" s="535" t="s">
        <v>97</v>
      </c>
      <c r="J69" s="536"/>
      <c r="K69" s="536"/>
      <c r="L69" s="536"/>
      <c r="M69" s="536"/>
      <c r="N69" s="536"/>
      <c r="O69" s="240" t="str">
        <f>IF(P69="x","","x")</f>
        <v>x</v>
      </c>
      <c r="P69" s="241" t="str">
        <f>IF(VLOOKUP('Suivi élève (30)'!$A$29,'Entrée des observations'!$Q$5:$AJ$49,12,FALSE)="","",VLOOKUP('Suivi élève (30)'!$A$29,'Entrée des observations'!$Q$5:$AJ$49,12,FALSE))</f>
        <v/>
      </c>
    </row>
    <row r="70" spans="1:17" ht="12.75" customHeight="1" thickBot="1">
      <c r="A70" s="548" t="s">
        <v>246</v>
      </c>
      <c r="B70" s="549"/>
      <c r="C70" s="549"/>
      <c r="D70" s="549"/>
      <c r="E70" s="240" t="str">
        <f>IF(F70="x","","x")</f>
        <v>x</v>
      </c>
      <c r="F70" s="242" t="str">
        <f>IF(VLOOKUP('Suivi élève (30)'!$A$29,'Entrée des observations'!$Q$5:$AJ$49,5,FALSE)="","",VLOOKUP('Suivi élève (30)'!$A$29,'Entrée des observations'!$Q$5:$AJ$49,5,FALSE))</f>
        <v/>
      </c>
      <c r="I70" s="535" t="s">
        <v>98</v>
      </c>
      <c r="J70" s="536"/>
      <c r="K70" s="536"/>
      <c r="L70" s="536"/>
      <c r="M70" s="536"/>
      <c r="N70" s="536"/>
      <c r="O70" s="240" t="str">
        <f>IF(P70="x","","x")</f>
        <v>x</v>
      </c>
      <c r="P70" s="241" t="str">
        <f>IF(VLOOKUP('Suivi élève (30)'!$A$29,'Entrée des observations'!$Q$5:$AJ$49,13,FALSE)="","",VLOOKUP('Suivi élève (30)'!$A$29,'Entrée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(30)'!$A$29,'Entrée des observations'!$Q$5:$AJ$49,14,FALSE)="","",VLOOKUP('Suivi élève (30)'!$A$29,'Entrée des observations'!$Q$5:$AJ$49,14,FALSE))</f>
        <v/>
      </c>
    </row>
    <row r="72" spans="1:17" ht="13.5" customHeight="1" thickBot="1">
      <c r="A72" s="535" t="s">
        <v>223</v>
      </c>
      <c r="B72" s="536"/>
      <c r="C72" s="536"/>
      <c r="D72" s="536"/>
      <c r="E72" s="240" t="str">
        <f>IF(F72="x","","x")</f>
        <v>x</v>
      </c>
      <c r="F72" s="241" t="str">
        <f>IF(VLOOKUP('Suivi élève (30)'!$A$29,'Entrée des observations'!$Q$5:$AJ$49,6,FALSE)="","",VLOOKUP('Suivi élève (30)'!$A$29,'Entrée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(30)'!$A$29,'Entrée des observations'!$Q$5:$AJ$49,9,FALSE)="","",VLOOKUP('Suivi élève (30)'!$A$29,'Entrée des observations'!$Q$5:$AJ$49,9,FALSE))</f>
        <v/>
      </c>
      <c r="I74" s="537" t="s">
        <v>104</v>
      </c>
      <c r="J74" s="538"/>
      <c r="K74" s="538"/>
      <c r="L74" s="538"/>
      <c r="M74" s="538"/>
      <c r="N74" s="539"/>
      <c r="O74" s="240" t="str">
        <f>IF(P74="x","","x")</f>
        <v>x</v>
      </c>
      <c r="P74" s="241" t="str">
        <f>IF(VLOOKUP('Suivi élève (30)'!$A$29,'Entrée des observations'!$Q$5:$AJ$49,18,FALSE)="","",VLOOKUP('Suivi élève (30)'!$A$29,'Entrée des observations'!$Q$5:$AJ$49,18,FALSE))</f>
        <v/>
      </c>
    </row>
    <row r="75" spans="1:17" ht="13.5" customHeight="1" thickBot="1">
      <c r="A75" s="540" t="s">
        <v>224</v>
      </c>
      <c r="B75" s="541"/>
      <c r="C75" s="541"/>
      <c r="D75" s="542"/>
      <c r="E75" s="240" t="str">
        <f>IF(F75="x","","x")</f>
        <v>x</v>
      </c>
      <c r="F75" s="242" t="str">
        <f>IF(VLOOKUP('Suivi élève (30)'!$A$29,'Entrée des observations'!$Q$5:$AJ$49,10,FALSE)="","",VLOOKUP('Suivi élève (30)'!$A$29,'Entrée des observations'!$Q$5:$AJ$49,10,FALSE))</f>
        <v/>
      </c>
      <c r="I75" s="537" t="s">
        <v>105</v>
      </c>
      <c r="J75" s="538"/>
      <c r="K75" s="538"/>
      <c r="L75" s="538"/>
      <c r="M75" s="538"/>
      <c r="N75" s="539"/>
      <c r="O75" s="240" t="str">
        <f>IF(P75="x","","x")</f>
        <v>x</v>
      </c>
      <c r="P75" s="241" t="str">
        <f>IF(VLOOKUP('Suivi élève (30)'!$A$29,'Entrée des observations'!$Q$5:$AJ$49,19,FALSE)="","",VLOOKUP('Suivi élève (30)'!$A$29,'Entrée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(30)'!$A$29,'Entrée des observations'!$Q$5:$AJ$49,20,FALSE)="","",VLOOKUP('Suivi élève (30)'!$A$29,'Entrée des observations'!$Q$5:$AJ$49,20,FALSE))</f>
        <v/>
      </c>
    </row>
    <row r="77" spans="1:17" ht="13.5" customHeight="1" thickBot="1">
      <c r="A77" s="537" t="s">
        <v>228</v>
      </c>
      <c r="B77" s="538"/>
      <c r="C77" s="538"/>
      <c r="D77" s="539"/>
      <c r="E77" s="240" t="str">
        <f>IF(F77="x","","x")</f>
        <v>x</v>
      </c>
      <c r="F77" s="241" t="str">
        <f>IF(VLOOKUP('Suivi élève (30)'!$A$29,'Entrée des observations'!$Q$5:$AJ$49,15,FALSE)="","",VLOOKUP('Suivi élève (30)'!$A$29,'Entrée des observations'!$Q$5:$AJ$49,15,FALSE))</f>
        <v/>
      </c>
    </row>
    <row r="78" spans="1:17" ht="13.5" thickBot="1">
      <c r="A78" s="540" t="s">
        <v>229</v>
      </c>
      <c r="B78" s="541"/>
      <c r="C78" s="541"/>
      <c r="D78" s="542"/>
      <c r="E78" s="240" t="str">
        <f>IF(F78="x","","x")</f>
        <v>x</v>
      </c>
      <c r="F78" s="242" t="str">
        <f>IF(VLOOKUP('Suivi élève (30)'!$A$29,'Entrée des observations'!$Q$5:$AJ$49,16,FALSE)="","",VLOOKUP('Suivi élève (30)'!$A$29,'Entrée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(30)'!$A$29,'Entrée des observations'!$Q$5:$AJ$49,7,FALSE)="","",VLOOKUP('Suivi élève (30)'!$A$29,'Entrée des observations'!$Q$5:$AJ$49,7,FALSE))</f>
        <v/>
      </c>
    </row>
    <row r="80" spans="1:17" ht="13.5" thickBot="1">
      <c r="A80" s="548" t="s">
        <v>108</v>
      </c>
      <c r="B80" s="549"/>
      <c r="C80" s="549"/>
      <c r="D80" s="549"/>
      <c r="E80" s="243" t="str">
        <f>IF(F80="x","","x")</f>
        <v>x</v>
      </c>
      <c r="F80" s="242" t="str">
        <f>IF(VLOOKUP('Suivi élève (30)'!$A$29,'Entrée des observations'!$Q$5:$AJ$49,17,FALSE)="","",VLOOKUP('Suivi élève (30)'!$A$29,'Entrée des observations'!$Q$5:$AJ$49,17,FALSE))</f>
        <v/>
      </c>
      <c r="I80" s="548" t="s">
        <v>227</v>
      </c>
      <c r="J80" s="549"/>
      <c r="K80" s="549"/>
      <c r="L80" s="549"/>
      <c r="M80" s="549"/>
      <c r="N80" s="549"/>
      <c r="O80" s="243" t="str">
        <f>IF(P80="x","","x")</f>
        <v>x</v>
      </c>
      <c r="P80" s="242" t="str">
        <f>IF(VLOOKUP('Suivi élève (30)'!$A$29,'Entrée des observations'!$Q$5:$AJ$49,8,FALSE)="","",VLOOKUP('Suivi élève (30)'!$A$29,'Entrée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(30)'!B92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topLeftCell="A41"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(31)'!$A$29,'Entrée des observations'!$Q$5:$AJ$49,3,FALSE)="","",VLOOKUP('Suivi élève (31)'!$A$29,'Entrée des observations'!$Q$5:$AJ$49,3,FALSE))</f>
        <v/>
      </c>
      <c r="I68" s="535" t="s">
        <v>96</v>
      </c>
      <c r="J68" s="536"/>
      <c r="K68" s="536"/>
      <c r="L68" s="536"/>
      <c r="M68" s="536"/>
      <c r="N68" s="536"/>
      <c r="O68" s="240" t="str">
        <f>IF(P68="x","","x")</f>
        <v>x</v>
      </c>
      <c r="P68" s="241" t="str">
        <f>IF(VLOOKUP('Suivi élève (31)'!$A$29,'Entrée des observations'!$Q$5:$AJ$49,11,FALSE)="","",VLOOKUP('Suivi élève (31)'!$A$29,'Entrée des observations'!$Q$5:$AJ$49,11,FALSE))</f>
        <v/>
      </c>
      <c r="Q68" s="646"/>
    </row>
    <row r="69" spans="1:17" ht="13.5" customHeight="1">
      <c r="A69" s="535" t="s">
        <v>221</v>
      </c>
      <c r="B69" s="536"/>
      <c r="C69" s="536"/>
      <c r="D69" s="536"/>
      <c r="E69" s="240" t="str">
        <f>IF(F69&lt;&gt;"","","x")</f>
        <v>x</v>
      </c>
      <c r="F69" s="241" t="str">
        <f>IF(VLOOKUP('Suivi élève (31)'!$A$29,'Entrée des observations'!$Q$5:$AJ$49,4,FALSE)="","",VLOOKUP('Suivi élève (31)'!$A$29,'Entrée des observations'!$Q$5:$AJ$49,4,FALSE))</f>
        <v/>
      </c>
      <c r="I69" s="535" t="s">
        <v>97</v>
      </c>
      <c r="J69" s="536"/>
      <c r="K69" s="536"/>
      <c r="L69" s="536"/>
      <c r="M69" s="536"/>
      <c r="N69" s="536"/>
      <c r="O69" s="240" t="str">
        <f>IF(P69="x","","x")</f>
        <v>x</v>
      </c>
      <c r="P69" s="241" t="str">
        <f>IF(VLOOKUP('Suivi élève (31)'!$A$29,'Entrée des observations'!$Q$5:$AJ$49,12,FALSE)="","",VLOOKUP('Suivi élève (31)'!$A$29,'Entrée des observations'!$Q$5:$AJ$49,12,FALSE))</f>
        <v/>
      </c>
    </row>
    <row r="70" spans="1:17" ht="12.75" customHeight="1" thickBot="1">
      <c r="A70" s="548" t="s">
        <v>246</v>
      </c>
      <c r="B70" s="549"/>
      <c r="C70" s="549"/>
      <c r="D70" s="549"/>
      <c r="E70" s="240" t="str">
        <f>IF(F70="x","","x")</f>
        <v>x</v>
      </c>
      <c r="F70" s="242" t="str">
        <f>IF(VLOOKUP('Suivi élève (31)'!$A$29,'Entrée des observations'!$Q$5:$AJ$49,5,FALSE)="","",VLOOKUP('Suivi élève (31)'!$A$29,'Entrée des observations'!$Q$5:$AJ$49,5,FALSE))</f>
        <v/>
      </c>
      <c r="I70" s="535" t="s">
        <v>98</v>
      </c>
      <c r="J70" s="536"/>
      <c r="K70" s="536"/>
      <c r="L70" s="536"/>
      <c r="M70" s="536"/>
      <c r="N70" s="536"/>
      <c r="O70" s="240" t="str">
        <f>IF(P70="x","","x")</f>
        <v>x</v>
      </c>
      <c r="P70" s="241" t="str">
        <f>IF(VLOOKUP('Suivi élève (31)'!$A$29,'Entrée des observations'!$Q$5:$AJ$49,13,FALSE)="","",VLOOKUP('Suivi élève (31)'!$A$29,'Entrée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(31)'!$A$29,'Entrée des observations'!$Q$5:$AJ$49,14,FALSE)="","",VLOOKUP('Suivi élève (31)'!$A$29,'Entrée des observations'!$Q$5:$AJ$49,14,FALSE))</f>
        <v/>
      </c>
    </row>
    <row r="72" spans="1:17" ht="13.5" customHeight="1" thickBot="1">
      <c r="A72" s="535" t="s">
        <v>223</v>
      </c>
      <c r="B72" s="536"/>
      <c r="C72" s="536"/>
      <c r="D72" s="536"/>
      <c r="E72" s="240" t="str">
        <f>IF(F72="x","","x")</f>
        <v>x</v>
      </c>
      <c r="F72" s="241" t="str">
        <f>IF(VLOOKUP('Suivi élève (31)'!$A$29,'Entrée des observations'!$Q$5:$AJ$49,6,FALSE)="","",VLOOKUP('Suivi élève (31)'!$A$29,'Entrée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(31)'!$A$29,'Entrée des observations'!$Q$5:$AJ$49,9,FALSE)="","",VLOOKUP('Suivi élève (31)'!$A$29,'Entrée des observations'!$Q$5:$AJ$49,9,FALSE))</f>
        <v/>
      </c>
      <c r="I74" s="537" t="s">
        <v>104</v>
      </c>
      <c r="J74" s="538"/>
      <c r="K74" s="538"/>
      <c r="L74" s="538"/>
      <c r="M74" s="538"/>
      <c r="N74" s="539"/>
      <c r="O74" s="240" t="str">
        <f>IF(P74="x","","x")</f>
        <v>x</v>
      </c>
      <c r="P74" s="241" t="str">
        <f>IF(VLOOKUP('Suivi élève (31)'!$A$29,'Entrée des observations'!$Q$5:$AJ$49,18,FALSE)="","",VLOOKUP('Suivi élève (31)'!$A$29,'Entrée des observations'!$Q$5:$AJ$49,18,FALSE))</f>
        <v/>
      </c>
    </row>
    <row r="75" spans="1:17" ht="13.5" customHeight="1" thickBot="1">
      <c r="A75" s="540" t="s">
        <v>224</v>
      </c>
      <c r="B75" s="541"/>
      <c r="C75" s="541"/>
      <c r="D75" s="542"/>
      <c r="E75" s="240" t="str">
        <f>IF(F75="x","","x")</f>
        <v>x</v>
      </c>
      <c r="F75" s="242" t="str">
        <f>IF(VLOOKUP('Suivi élève (31)'!$A$29,'Entrée des observations'!$Q$5:$AJ$49,10,FALSE)="","",VLOOKUP('Suivi élève (31)'!$A$29,'Entrée des observations'!$Q$5:$AJ$49,10,FALSE))</f>
        <v/>
      </c>
      <c r="I75" s="537" t="s">
        <v>105</v>
      </c>
      <c r="J75" s="538"/>
      <c r="K75" s="538"/>
      <c r="L75" s="538"/>
      <c r="M75" s="538"/>
      <c r="N75" s="539"/>
      <c r="O75" s="240" t="str">
        <f>IF(P75="x","","x")</f>
        <v>x</v>
      </c>
      <c r="P75" s="241" t="str">
        <f>IF(VLOOKUP('Suivi élève (31)'!$A$29,'Entrée des observations'!$Q$5:$AJ$49,19,FALSE)="","",VLOOKUP('Suivi élève (31)'!$A$29,'Entrée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(31)'!$A$29,'Entrée des observations'!$Q$5:$AJ$49,20,FALSE)="","",VLOOKUP('Suivi élève (31)'!$A$29,'Entrée des observations'!$Q$5:$AJ$49,20,FALSE))</f>
        <v/>
      </c>
    </row>
    <row r="77" spans="1:17" ht="13.5" customHeight="1" thickBot="1">
      <c r="A77" s="537" t="s">
        <v>228</v>
      </c>
      <c r="B77" s="538"/>
      <c r="C77" s="538"/>
      <c r="D77" s="539"/>
      <c r="E77" s="240" t="str">
        <f>IF(F77="x","","x")</f>
        <v>x</v>
      </c>
      <c r="F77" s="241" t="str">
        <f>IF(VLOOKUP('Suivi élève (31)'!$A$29,'Entrée des observations'!$Q$5:$AJ$49,15,FALSE)="","",VLOOKUP('Suivi élève (31)'!$A$29,'Entrée des observations'!$Q$5:$AJ$49,15,FALSE))</f>
        <v/>
      </c>
    </row>
    <row r="78" spans="1:17" ht="13.5" thickBot="1">
      <c r="A78" s="540" t="s">
        <v>229</v>
      </c>
      <c r="B78" s="541"/>
      <c r="C78" s="541"/>
      <c r="D78" s="542"/>
      <c r="E78" s="240" t="str">
        <f>IF(F78="x","","x")</f>
        <v>x</v>
      </c>
      <c r="F78" s="242" t="str">
        <f>IF(VLOOKUP('Suivi élève (31)'!$A$29,'Entrée des observations'!$Q$5:$AJ$49,16,FALSE)="","",VLOOKUP('Suivi élève (31)'!$A$29,'Entrée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(31)'!$A$29,'Entrée des observations'!$Q$5:$AJ$49,7,FALSE)="","",VLOOKUP('Suivi élève (31)'!$A$29,'Entrée des observations'!$Q$5:$AJ$49,7,FALSE))</f>
        <v/>
      </c>
    </row>
    <row r="80" spans="1:17" ht="13.5" thickBot="1">
      <c r="A80" s="548" t="s">
        <v>108</v>
      </c>
      <c r="B80" s="549"/>
      <c r="C80" s="549"/>
      <c r="D80" s="549"/>
      <c r="E80" s="243" t="str">
        <f>IF(F80="x","","x")</f>
        <v>x</v>
      </c>
      <c r="F80" s="242" t="str">
        <f>IF(VLOOKUP('Suivi élève (31)'!$A$29,'Entrée des observations'!$Q$5:$AJ$49,17,FALSE)="","",VLOOKUP('Suivi élève (31)'!$A$29,'Entrée des observations'!$Q$5:$AJ$49,17,FALSE))</f>
        <v/>
      </c>
      <c r="I80" s="548" t="s">
        <v>227</v>
      </c>
      <c r="J80" s="549"/>
      <c r="K80" s="549"/>
      <c r="L80" s="549"/>
      <c r="M80" s="549"/>
      <c r="N80" s="549"/>
      <c r="O80" s="243" t="str">
        <f>IF(P80="x","","x")</f>
        <v>x</v>
      </c>
      <c r="P80" s="242" t="str">
        <f>IF(VLOOKUP('Suivi élève (31)'!$A$29,'Entrée des observations'!$Q$5:$AJ$49,8,FALSE)="","",VLOOKUP('Suivi élève (31)'!$A$29,'Entrée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(31)'!B92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topLeftCell="A36"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f>'Suivi élève (17)'!X49</f>
        <v>0</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(32)'!$A$29,'Entrée des observations'!$Q$5:$AJ$49,3,FALSE)="","",VLOOKUP('Suivi élève (32)'!$A$29,'Entrée des observations'!$Q$5:$AJ$49,3,FALSE))</f>
        <v/>
      </c>
      <c r="I68" s="535" t="s">
        <v>96</v>
      </c>
      <c r="J68" s="536"/>
      <c r="K68" s="536"/>
      <c r="L68" s="536"/>
      <c r="M68" s="536"/>
      <c r="N68" s="536"/>
      <c r="O68" s="240" t="str">
        <f>IF(P68="x","","x")</f>
        <v>x</v>
      </c>
      <c r="P68" s="241" t="str">
        <f>IF(VLOOKUP('Suivi élève (32)'!$A$29,'Entrée des observations'!$Q$5:$AJ$49,11,FALSE)="","",VLOOKUP('Suivi élève (32)'!$A$29,'Entrée des observations'!$Q$5:$AJ$49,11,FALSE))</f>
        <v/>
      </c>
      <c r="Q68" s="646"/>
    </row>
    <row r="69" spans="1:17" ht="13.5" customHeight="1">
      <c r="A69" s="535" t="s">
        <v>221</v>
      </c>
      <c r="B69" s="536"/>
      <c r="C69" s="536"/>
      <c r="D69" s="536"/>
      <c r="E69" s="240" t="str">
        <f>IF(F69&lt;&gt;"","","x")</f>
        <v>x</v>
      </c>
      <c r="F69" s="241" t="str">
        <f>IF(VLOOKUP('Suivi élève (32)'!$A$29,'Entrée des observations'!$Q$5:$AJ$49,4,FALSE)="","",VLOOKUP('Suivi élève (32)'!$A$29,'Entrée des observations'!$Q$5:$AJ$49,4,FALSE))</f>
        <v/>
      </c>
      <c r="I69" s="535" t="s">
        <v>97</v>
      </c>
      <c r="J69" s="536"/>
      <c r="K69" s="536"/>
      <c r="L69" s="536"/>
      <c r="M69" s="536"/>
      <c r="N69" s="536"/>
      <c r="O69" s="240" t="str">
        <f>IF(P69="x","","x")</f>
        <v>x</v>
      </c>
      <c r="P69" s="241" t="str">
        <f>IF(VLOOKUP('Suivi élève (32)'!$A$29,'Entrée des observations'!$Q$5:$AJ$49,12,FALSE)="","",VLOOKUP('Suivi élève (32)'!$A$29,'Entrée des observations'!$Q$5:$AJ$49,12,FALSE))</f>
        <v/>
      </c>
    </row>
    <row r="70" spans="1:17" ht="12.75" customHeight="1" thickBot="1">
      <c r="A70" s="548" t="s">
        <v>246</v>
      </c>
      <c r="B70" s="549"/>
      <c r="C70" s="549"/>
      <c r="D70" s="549"/>
      <c r="E70" s="240" t="str">
        <f>IF(F70="x","","x")</f>
        <v>x</v>
      </c>
      <c r="F70" s="242" t="str">
        <f>IF(VLOOKUP('Suivi élève (32)'!$A$29,'Entrée des observations'!$Q$5:$AJ$49,5,FALSE)="","",VLOOKUP('Suivi élève (32)'!$A$29,'Entrée des observations'!$Q$5:$AJ$49,5,FALSE))</f>
        <v/>
      </c>
      <c r="I70" s="535" t="s">
        <v>98</v>
      </c>
      <c r="J70" s="536"/>
      <c r="K70" s="536"/>
      <c r="L70" s="536"/>
      <c r="M70" s="536"/>
      <c r="N70" s="536"/>
      <c r="O70" s="240" t="str">
        <f>IF(P70="x","","x")</f>
        <v>x</v>
      </c>
      <c r="P70" s="241" t="str">
        <f>IF(VLOOKUP('Suivi élève (32)'!$A$29,'Entrée des observations'!$Q$5:$AJ$49,13,FALSE)="","",VLOOKUP('Suivi élève (32)'!$A$29,'Entrée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(32)'!$A$29,'Entrée des observations'!$Q$5:$AJ$49,14,FALSE)="","",VLOOKUP('Suivi élève (32)'!$A$29,'Entrée des observations'!$Q$5:$AJ$49,14,FALSE))</f>
        <v/>
      </c>
    </row>
    <row r="72" spans="1:17" ht="13.5" customHeight="1" thickBot="1">
      <c r="A72" s="535" t="s">
        <v>223</v>
      </c>
      <c r="B72" s="536"/>
      <c r="C72" s="536"/>
      <c r="D72" s="536"/>
      <c r="E72" s="240" t="str">
        <f>IF(F72="x","","x")</f>
        <v>x</v>
      </c>
      <c r="F72" s="241" t="str">
        <f>IF(VLOOKUP('Suivi élève (32)'!$A$29,'Entrée des observations'!$Q$5:$AJ$49,6,FALSE)="","",VLOOKUP('Suivi élève (32)'!$A$29,'Entrée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(32)'!$A$29,'Entrée des observations'!$Q$5:$AJ$49,9,FALSE)="","",VLOOKUP('Suivi élève (32)'!$A$29,'Entrée des observations'!$Q$5:$AJ$49,9,FALSE))</f>
        <v/>
      </c>
      <c r="I74" s="537" t="s">
        <v>104</v>
      </c>
      <c r="J74" s="538"/>
      <c r="K74" s="538"/>
      <c r="L74" s="538"/>
      <c r="M74" s="538"/>
      <c r="N74" s="539"/>
      <c r="O74" s="240" t="str">
        <f>IF(P74="x","","x")</f>
        <v>x</v>
      </c>
      <c r="P74" s="241" t="str">
        <f>IF(VLOOKUP('Suivi élève (32)'!$A$29,'Entrée des observations'!$Q$5:$AJ$49,18,FALSE)="","",VLOOKUP('Suivi élève (32)'!$A$29,'Entrée des observations'!$Q$5:$AJ$49,18,FALSE))</f>
        <v/>
      </c>
    </row>
    <row r="75" spans="1:17" ht="13.5" customHeight="1" thickBot="1">
      <c r="A75" s="540" t="s">
        <v>224</v>
      </c>
      <c r="B75" s="541"/>
      <c r="C75" s="541"/>
      <c r="D75" s="542"/>
      <c r="E75" s="240" t="str">
        <f>IF(F75="x","","x")</f>
        <v>x</v>
      </c>
      <c r="F75" s="242" t="str">
        <f>IF(VLOOKUP('Suivi élève (32)'!$A$29,'Entrée des observations'!$Q$5:$AJ$49,10,FALSE)="","",VLOOKUP('Suivi élève (32)'!$A$29,'Entrée des observations'!$Q$5:$AJ$49,10,FALSE))</f>
        <v/>
      </c>
      <c r="I75" s="537" t="s">
        <v>105</v>
      </c>
      <c r="J75" s="538"/>
      <c r="K75" s="538"/>
      <c r="L75" s="538"/>
      <c r="M75" s="538"/>
      <c r="N75" s="539"/>
      <c r="O75" s="240" t="str">
        <f>IF(P75="x","","x")</f>
        <v>x</v>
      </c>
      <c r="P75" s="241" t="str">
        <f>IF(VLOOKUP('Suivi élève (32)'!$A$29,'Entrée des observations'!$Q$5:$AJ$49,19,FALSE)="","",VLOOKUP('Suivi élève (32)'!$A$29,'Entrée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(32)'!$A$29,'Entrée des observations'!$Q$5:$AJ$49,20,FALSE)="","",VLOOKUP('Suivi élève (32)'!$A$29,'Entrée des observations'!$Q$5:$AJ$49,20,FALSE))</f>
        <v/>
      </c>
    </row>
    <row r="77" spans="1:17" ht="13.5" customHeight="1" thickBot="1">
      <c r="A77" s="537" t="s">
        <v>228</v>
      </c>
      <c r="B77" s="538"/>
      <c r="C77" s="538"/>
      <c r="D77" s="539"/>
      <c r="E77" s="240" t="str">
        <f>IF(F77="x","","x")</f>
        <v>x</v>
      </c>
      <c r="F77" s="241" t="str">
        <f>IF(VLOOKUP('Suivi élève (32)'!$A$29,'Entrée des observations'!$Q$5:$AJ$49,15,FALSE)="","",VLOOKUP('Suivi élève (32)'!$A$29,'Entrée des observations'!$Q$5:$AJ$49,15,FALSE))</f>
        <v/>
      </c>
    </row>
    <row r="78" spans="1:17" ht="13.5" thickBot="1">
      <c r="A78" s="540" t="s">
        <v>229</v>
      </c>
      <c r="B78" s="541"/>
      <c r="C78" s="541"/>
      <c r="D78" s="542"/>
      <c r="E78" s="240" t="str">
        <f>IF(F78="x","","x")</f>
        <v>x</v>
      </c>
      <c r="F78" s="242" t="str">
        <f>IF(VLOOKUP('Suivi élève (32)'!$A$29,'Entrée des observations'!$Q$5:$AJ$49,16,FALSE)="","",VLOOKUP('Suivi élève (32)'!$A$29,'Entrée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(32)'!$A$29,'Entrée des observations'!$Q$5:$AJ$49,7,FALSE)="","",VLOOKUP('Suivi élève (32)'!$A$29,'Entrée des observations'!$Q$5:$AJ$49,7,FALSE))</f>
        <v/>
      </c>
    </row>
    <row r="80" spans="1:17" ht="13.5" thickBot="1">
      <c r="A80" s="548" t="s">
        <v>108</v>
      </c>
      <c r="B80" s="549"/>
      <c r="C80" s="549"/>
      <c r="D80" s="549"/>
      <c r="E80" s="243" t="str">
        <f>IF(F80="x","","x")</f>
        <v>x</v>
      </c>
      <c r="F80" s="242" t="str">
        <f>IF(VLOOKUP('Suivi élève (32)'!$A$29,'Entrée des observations'!$Q$5:$AJ$49,17,FALSE)="","",VLOOKUP('Suivi élève (32)'!$A$29,'Entrée des observations'!$Q$5:$AJ$49,17,FALSE))</f>
        <v/>
      </c>
      <c r="I80" s="548" t="s">
        <v>227</v>
      </c>
      <c r="J80" s="549"/>
      <c r="K80" s="549"/>
      <c r="L80" s="549"/>
      <c r="M80" s="549"/>
      <c r="N80" s="549"/>
      <c r="O80" s="243" t="str">
        <f>IF(P80="x","","x")</f>
        <v>x</v>
      </c>
      <c r="P80" s="242" t="str">
        <f>IF(VLOOKUP('Suivi élève (32)'!$A$29,'Entrée des observations'!$Q$5:$AJ$49,8,FALSE)="","",VLOOKUP('Suivi élève (32)'!$A$29,'Entrée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(32)'!B92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topLeftCell="A39"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(33)'!$A$29,'Entrée des observations'!$Q$5:$AJ$49,3,FALSE)="","",VLOOKUP('Suivi élève (33)'!$A$29,'Entrée des observations'!$Q$5:$AJ$49,3,FALSE))</f>
        <v/>
      </c>
      <c r="I68" s="535" t="s">
        <v>96</v>
      </c>
      <c r="J68" s="536"/>
      <c r="K68" s="536"/>
      <c r="L68" s="536"/>
      <c r="M68" s="536"/>
      <c r="N68" s="536"/>
      <c r="O68" s="240" t="str">
        <f>IF(P68="x","","x")</f>
        <v>x</v>
      </c>
      <c r="P68" s="241" t="str">
        <f>IF(VLOOKUP('Suivi élève (33)'!$A$29,'Entrée des observations'!$Q$5:$AJ$49,11,FALSE)="","",VLOOKUP('Suivi élève (33)'!$A$29,'Entrée des observations'!$Q$5:$AJ$49,11,FALSE))</f>
        <v/>
      </c>
      <c r="Q68" s="646"/>
    </row>
    <row r="69" spans="1:17" ht="13.5" customHeight="1">
      <c r="A69" s="535" t="s">
        <v>221</v>
      </c>
      <c r="B69" s="536"/>
      <c r="C69" s="536"/>
      <c r="D69" s="536"/>
      <c r="E69" s="240" t="str">
        <f>IF(F69&lt;&gt;"","","x")</f>
        <v>x</v>
      </c>
      <c r="F69" s="241" t="str">
        <f>IF(VLOOKUP('Suivi élève (33)'!$A$29,'Entrée des observations'!$Q$5:$AJ$49,4,FALSE)="","",VLOOKUP('Suivi élève (33)'!$A$29,'Entrée des observations'!$Q$5:$AJ$49,4,FALSE))</f>
        <v/>
      </c>
      <c r="I69" s="535" t="s">
        <v>97</v>
      </c>
      <c r="J69" s="536"/>
      <c r="K69" s="536"/>
      <c r="L69" s="536"/>
      <c r="M69" s="536"/>
      <c r="N69" s="536"/>
      <c r="O69" s="240" t="str">
        <f>IF(P69="x","","x")</f>
        <v>x</v>
      </c>
      <c r="P69" s="241" t="str">
        <f>IF(VLOOKUP('Suivi élève (33)'!$A$29,'Entrée des observations'!$Q$5:$AJ$49,12,FALSE)="","",VLOOKUP('Suivi élève (33)'!$A$29,'Entrée des observations'!$Q$5:$AJ$49,12,FALSE))</f>
        <v/>
      </c>
    </row>
    <row r="70" spans="1:17" ht="12.75" customHeight="1" thickBot="1">
      <c r="A70" s="548" t="s">
        <v>246</v>
      </c>
      <c r="B70" s="549"/>
      <c r="C70" s="549"/>
      <c r="D70" s="549"/>
      <c r="E70" s="240" t="str">
        <f>IF(F70="x","","x")</f>
        <v>x</v>
      </c>
      <c r="F70" s="242" t="str">
        <f>IF(VLOOKUP('Suivi élève (33)'!$A$29,'Entrée des observations'!$Q$5:$AJ$49,5,FALSE)="","",VLOOKUP('Suivi élève (33)'!$A$29,'Entrée des observations'!$Q$5:$AJ$49,5,FALSE))</f>
        <v/>
      </c>
      <c r="I70" s="535" t="s">
        <v>98</v>
      </c>
      <c r="J70" s="536"/>
      <c r="K70" s="536"/>
      <c r="L70" s="536"/>
      <c r="M70" s="536"/>
      <c r="N70" s="536"/>
      <c r="O70" s="240" t="str">
        <f>IF(P70="x","","x")</f>
        <v>x</v>
      </c>
      <c r="P70" s="241" t="str">
        <f>IF(VLOOKUP('Suivi élève (33)'!$A$29,'Entrée des observations'!$Q$5:$AJ$49,13,FALSE)="","",VLOOKUP('Suivi élève (33)'!$A$29,'Entrée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(33)'!$A$29,'Entrée des observations'!$Q$5:$AJ$49,14,FALSE)="","",VLOOKUP('Suivi élève (33)'!$A$29,'Entrée des observations'!$Q$5:$AJ$49,14,FALSE))</f>
        <v/>
      </c>
    </row>
    <row r="72" spans="1:17" ht="13.5" customHeight="1" thickBot="1">
      <c r="A72" s="535" t="s">
        <v>223</v>
      </c>
      <c r="B72" s="536"/>
      <c r="C72" s="536"/>
      <c r="D72" s="536"/>
      <c r="E72" s="240" t="str">
        <f>IF(F72="x","","x")</f>
        <v>x</v>
      </c>
      <c r="F72" s="241" t="str">
        <f>IF(VLOOKUP('Suivi élève (33)'!$A$29,'Entrée des observations'!$Q$5:$AJ$49,6,FALSE)="","",VLOOKUP('Suivi élève (33)'!$A$29,'Entrée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(33)'!$A$29,'Entrée des observations'!$Q$5:$AJ$49,9,FALSE)="","",VLOOKUP('Suivi élève (33)'!$A$29,'Entrée des observations'!$Q$5:$AJ$49,9,FALSE))</f>
        <v/>
      </c>
      <c r="I74" s="537" t="s">
        <v>104</v>
      </c>
      <c r="J74" s="538"/>
      <c r="K74" s="538"/>
      <c r="L74" s="538"/>
      <c r="M74" s="538"/>
      <c r="N74" s="539"/>
      <c r="O74" s="240" t="str">
        <f>IF(P74="x","","x")</f>
        <v>x</v>
      </c>
      <c r="P74" s="241" t="str">
        <f>IF(VLOOKUP('Suivi élève (33)'!$A$29,'Entrée des observations'!$Q$5:$AJ$49,18,FALSE)="","",VLOOKUP('Suivi élève (33)'!$A$29,'Entrée des observations'!$Q$5:$AJ$49,18,FALSE))</f>
        <v/>
      </c>
    </row>
    <row r="75" spans="1:17" ht="13.5" customHeight="1" thickBot="1">
      <c r="A75" s="540" t="s">
        <v>224</v>
      </c>
      <c r="B75" s="541"/>
      <c r="C75" s="541"/>
      <c r="D75" s="542"/>
      <c r="E75" s="240" t="str">
        <f>IF(F75="x","","x")</f>
        <v>x</v>
      </c>
      <c r="F75" s="242" t="str">
        <f>IF(VLOOKUP('Suivi élève (33)'!$A$29,'Entrée des observations'!$Q$5:$AJ$49,10,FALSE)="","",VLOOKUP('Suivi élève (33)'!$A$29,'Entrée des observations'!$Q$5:$AJ$49,10,FALSE))</f>
        <v/>
      </c>
      <c r="I75" s="537" t="s">
        <v>105</v>
      </c>
      <c r="J75" s="538"/>
      <c r="K75" s="538"/>
      <c r="L75" s="538"/>
      <c r="M75" s="538"/>
      <c r="N75" s="539"/>
      <c r="O75" s="240" t="str">
        <f>IF(P75="x","","x")</f>
        <v>x</v>
      </c>
      <c r="P75" s="241" t="str">
        <f>IF(VLOOKUP('Suivi élève (33)'!$A$29,'Entrée des observations'!$Q$5:$AJ$49,19,FALSE)="","",VLOOKUP('Suivi élève (33)'!$A$29,'Entrée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(33)'!$A$29,'Entrée des observations'!$Q$5:$AJ$49,20,FALSE)="","",VLOOKUP('Suivi élève (33)'!$A$29,'Entrée des observations'!$Q$5:$AJ$49,20,FALSE))</f>
        <v/>
      </c>
    </row>
    <row r="77" spans="1:17" ht="13.5" customHeight="1" thickBot="1">
      <c r="A77" s="537" t="s">
        <v>228</v>
      </c>
      <c r="B77" s="538"/>
      <c r="C77" s="538"/>
      <c r="D77" s="539"/>
      <c r="E77" s="240" t="str">
        <f>IF(F77="x","","x")</f>
        <v>x</v>
      </c>
      <c r="F77" s="241" t="str">
        <f>IF(VLOOKUP('Suivi élève (33)'!$A$29,'Entrée des observations'!$Q$5:$AJ$49,15,FALSE)="","",VLOOKUP('Suivi élève (33)'!$A$29,'Entrée des observations'!$Q$5:$AJ$49,15,FALSE))</f>
        <v/>
      </c>
    </row>
    <row r="78" spans="1:17" ht="13.5" thickBot="1">
      <c r="A78" s="540" t="s">
        <v>229</v>
      </c>
      <c r="B78" s="541"/>
      <c r="C78" s="541"/>
      <c r="D78" s="542"/>
      <c r="E78" s="240" t="str">
        <f>IF(F78="x","","x")</f>
        <v>x</v>
      </c>
      <c r="F78" s="242" t="str">
        <f>IF(VLOOKUP('Suivi élève (33)'!$A$29,'Entrée des observations'!$Q$5:$AJ$49,16,FALSE)="","",VLOOKUP('Suivi élève (33)'!$A$29,'Entrée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(33)'!$A$29,'Entrée des observations'!$Q$5:$AJ$49,7,FALSE)="","",VLOOKUP('Suivi élève (33)'!$A$29,'Entrée des observations'!$Q$5:$AJ$49,7,FALSE))</f>
        <v/>
      </c>
    </row>
    <row r="80" spans="1:17" ht="13.5" thickBot="1">
      <c r="A80" s="548" t="s">
        <v>108</v>
      </c>
      <c r="B80" s="549"/>
      <c r="C80" s="549"/>
      <c r="D80" s="549"/>
      <c r="E80" s="243" t="str">
        <f>IF(F80="x","","x")</f>
        <v>x</v>
      </c>
      <c r="F80" s="242" t="str">
        <f>IF(VLOOKUP('Suivi élève (33)'!$A$29,'Entrée des observations'!$Q$5:$AJ$49,17,FALSE)="","",VLOOKUP('Suivi élève (33)'!$A$29,'Entrée des observations'!$Q$5:$AJ$49,17,FALSE))</f>
        <v/>
      </c>
      <c r="I80" s="548" t="s">
        <v>227</v>
      </c>
      <c r="J80" s="549"/>
      <c r="K80" s="549"/>
      <c r="L80" s="549"/>
      <c r="M80" s="549"/>
      <c r="N80" s="549"/>
      <c r="O80" s="243" t="str">
        <f>IF(P80="x","","x")</f>
        <v>x</v>
      </c>
      <c r="P80" s="242" t="str">
        <f>IF(VLOOKUP('Suivi élève (33)'!$A$29,'Entrée des observations'!$Q$5:$AJ$49,8,FALSE)="","",VLOOKUP('Suivi élève (33)'!$A$29,'Entrée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(33)'!B92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topLeftCell="A36" zoomScale="70" zoomScaleNormal="100" zoomScalePageLayoutView="70" workbookViewId="0">
      <selection activeCell="J45" sqref="J45:Q45"/>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f>'Suivi élève (17)'!X49</f>
        <v>0</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(34)'!$A$29,'Entrée des observations'!$Q$5:$AJ$49,3,FALSE)="","",VLOOKUP('Suivi élève (34)'!$A$29,'Entrée des observations'!$Q$5:$AJ$49,3,FALSE))</f>
        <v/>
      </c>
      <c r="I68" s="535" t="s">
        <v>96</v>
      </c>
      <c r="J68" s="536"/>
      <c r="K68" s="536"/>
      <c r="L68" s="536"/>
      <c r="M68" s="536"/>
      <c r="N68" s="536"/>
      <c r="O68" s="240" t="str">
        <f>IF(P68="x","","x")</f>
        <v>x</v>
      </c>
      <c r="P68" s="241" t="str">
        <f>IF(VLOOKUP('Suivi élève (34)'!$A$29,'Entrée des observations'!$Q$5:$AJ$49,11,FALSE)="","",VLOOKUP('Suivi élève (34)'!$A$29,'Entrée des observations'!$Q$5:$AJ$49,11,FALSE))</f>
        <v/>
      </c>
      <c r="Q68" s="646"/>
    </row>
    <row r="69" spans="1:17" ht="13.5" customHeight="1">
      <c r="A69" s="535" t="s">
        <v>221</v>
      </c>
      <c r="B69" s="536"/>
      <c r="C69" s="536"/>
      <c r="D69" s="536"/>
      <c r="E69" s="240" t="str">
        <f>IF(F69&lt;&gt;"","","x")</f>
        <v>x</v>
      </c>
      <c r="F69" s="241" t="str">
        <f>IF(VLOOKUP('Suivi élève (34)'!$A$29,'Entrée des observations'!$Q$5:$AJ$49,4,FALSE)="","",VLOOKUP('Suivi élève (34)'!$A$29,'Entrée des observations'!$Q$5:$AJ$49,4,FALSE))</f>
        <v/>
      </c>
      <c r="I69" s="535" t="s">
        <v>97</v>
      </c>
      <c r="J69" s="536"/>
      <c r="K69" s="536"/>
      <c r="L69" s="536"/>
      <c r="M69" s="536"/>
      <c r="N69" s="536"/>
      <c r="O69" s="240" t="str">
        <f>IF(P69="x","","x")</f>
        <v>x</v>
      </c>
      <c r="P69" s="241" t="str">
        <f>IF(VLOOKUP('Suivi élève (34)'!$A$29,'Entrée des observations'!$Q$5:$AJ$49,12,FALSE)="","",VLOOKUP('Suivi élève (34)'!$A$29,'Entrée des observations'!$Q$5:$AJ$49,12,FALSE))</f>
        <v/>
      </c>
    </row>
    <row r="70" spans="1:17" ht="12.75" customHeight="1" thickBot="1">
      <c r="A70" s="548" t="s">
        <v>246</v>
      </c>
      <c r="B70" s="549"/>
      <c r="C70" s="549"/>
      <c r="D70" s="549"/>
      <c r="E70" s="240" t="str">
        <f>IF(F70="x","","x")</f>
        <v>x</v>
      </c>
      <c r="F70" s="242" t="str">
        <f>IF(VLOOKUP('Suivi élève (34)'!$A$29,'Entrée des observations'!$Q$5:$AJ$49,5,FALSE)="","",VLOOKUP('Suivi élève (34)'!$A$29,'Entrée des observations'!$Q$5:$AJ$49,5,FALSE))</f>
        <v/>
      </c>
      <c r="I70" s="535" t="s">
        <v>98</v>
      </c>
      <c r="J70" s="536"/>
      <c r="K70" s="536"/>
      <c r="L70" s="536"/>
      <c r="M70" s="536"/>
      <c r="N70" s="536"/>
      <c r="O70" s="240" t="str">
        <f>IF(P70="x","","x")</f>
        <v>x</v>
      </c>
      <c r="P70" s="241" t="str">
        <f>IF(VLOOKUP('Suivi élève (34)'!$A$29,'Entrée des observations'!$Q$5:$AJ$49,13,FALSE)="","",VLOOKUP('Suivi élève (34)'!$A$29,'Entrée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(34)'!$A$29,'Entrée des observations'!$Q$5:$AJ$49,14,FALSE)="","",VLOOKUP('Suivi élève (34)'!$A$29,'Entrée des observations'!$Q$5:$AJ$49,14,FALSE))</f>
        <v/>
      </c>
    </row>
    <row r="72" spans="1:17" ht="13.5" customHeight="1" thickBot="1">
      <c r="A72" s="535" t="s">
        <v>223</v>
      </c>
      <c r="B72" s="536"/>
      <c r="C72" s="536"/>
      <c r="D72" s="536"/>
      <c r="E72" s="240" t="str">
        <f>IF(F72="x","","x")</f>
        <v>x</v>
      </c>
      <c r="F72" s="241" t="str">
        <f>IF(VLOOKUP('Suivi élève (34)'!$A$29,'Entrée des observations'!$Q$5:$AJ$49,6,FALSE)="","",VLOOKUP('Suivi élève (34)'!$A$29,'Entrée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(34)'!$A$29,'Entrée des observations'!$Q$5:$AJ$49,9,FALSE)="","",VLOOKUP('Suivi élève (34)'!$A$29,'Entrée des observations'!$Q$5:$AJ$49,9,FALSE))</f>
        <v/>
      </c>
      <c r="I74" s="537" t="s">
        <v>104</v>
      </c>
      <c r="J74" s="538"/>
      <c r="K74" s="538"/>
      <c r="L74" s="538"/>
      <c r="M74" s="538"/>
      <c r="N74" s="539"/>
      <c r="O74" s="240" t="str">
        <f>IF(P74="x","","x")</f>
        <v>x</v>
      </c>
      <c r="P74" s="241" t="str">
        <f>IF(VLOOKUP('Suivi élève (34)'!$A$29,'Entrée des observations'!$Q$5:$AJ$49,18,FALSE)="","",VLOOKUP('Suivi élève (34)'!$A$29,'Entrée des observations'!$Q$5:$AJ$49,18,FALSE))</f>
        <v/>
      </c>
    </row>
    <row r="75" spans="1:17" ht="13.5" customHeight="1" thickBot="1">
      <c r="A75" s="540" t="s">
        <v>224</v>
      </c>
      <c r="B75" s="541"/>
      <c r="C75" s="541"/>
      <c r="D75" s="542"/>
      <c r="E75" s="240" t="str">
        <f>IF(F75="x","","x")</f>
        <v>x</v>
      </c>
      <c r="F75" s="242" t="str">
        <f>IF(VLOOKUP('Suivi élève (34)'!$A$29,'Entrée des observations'!$Q$5:$AJ$49,10,FALSE)="","",VLOOKUP('Suivi élève (34)'!$A$29,'Entrée des observations'!$Q$5:$AJ$49,10,FALSE))</f>
        <v/>
      </c>
      <c r="I75" s="537" t="s">
        <v>105</v>
      </c>
      <c r="J75" s="538"/>
      <c r="K75" s="538"/>
      <c r="L75" s="538"/>
      <c r="M75" s="538"/>
      <c r="N75" s="539"/>
      <c r="O75" s="240" t="str">
        <f>IF(P75="x","","x")</f>
        <v>x</v>
      </c>
      <c r="P75" s="241" t="str">
        <f>IF(VLOOKUP('Suivi élève (34)'!$A$29,'Entrée des observations'!$Q$5:$AJ$49,19,FALSE)="","",VLOOKUP('Suivi élève (34)'!$A$29,'Entrée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(34)'!$A$29,'Entrée des observations'!$Q$5:$AJ$49,20,FALSE)="","",VLOOKUP('Suivi élève (34)'!$A$29,'Entrée des observations'!$Q$5:$AJ$49,20,FALSE))</f>
        <v/>
      </c>
    </row>
    <row r="77" spans="1:17" ht="13.5" customHeight="1" thickBot="1">
      <c r="A77" s="537" t="s">
        <v>228</v>
      </c>
      <c r="B77" s="538"/>
      <c r="C77" s="538"/>
      <c r="D77" s="539"/>
      <c r="E77" s="240" t="str">
        <f>IF(F77="x","","x")</f>
        <v>x</v>
      </c>
      <c r="F77" s="241" t="str">
        <f>IF(VLOOKUP('Suivi élève (34)'!$A$29,'Entrée des observations'!$Q$5:$AJ$49,15,FALSE)="","",VLOOKUP('Suivi élève (34)'!$A$29,'Entrée des observations'!$Q$5:$AJ$49,15,FALSE))</f>
        <v/>
      </c>
    </row>
    <row r="78" spans="1:17" ht="13.5" thickBot="1">
      <c r="A78" s="540" t="s">
        <v>229</v>
      </c>
      <c r="B78" s="541"/>
      <c r="C78" s="541"/>
      <c r="D78" s="542"/>
      <c r="E78" s="240" t="str">
        <f>IF(F78="x","","x")</f>
        <v>x</v>
      </c>
      <c r="F78" s="242" t="str">
        <f>IF(VLOOKUP('Suivi élève (34)'!$A$29,'Entrée des observations'!$Q$5:$AJ$49,16,FALSE)="","",VLOOKUP('Suivi élève (34)'!$A$29,'Entrée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(34)'!$A$29,'Entrée des observations'!$Q$5:$AJ$49,7,FALSE)="","",VLOOKUP('Suivi élève (34)'!$A$29,'Entrée des observations'!$Q$5:$AJ$49,7,FALSE))</f>
        <v/>
      </c>
    </row>
    <row r="80" spans="1:17" ht="13.5" thickBot="1">
      <c r="A80" s="548" t="s">
        <v>108</v>
      </c>
      <c r="B80" s="549"/>
      <c r="C80" s="549"/>
      <c r="D80" s="549"/>
      <c r="E80" s="243" t="str">
        <f>IF(F80="x","","x")</f>
        <v>x</v>
      </c>
      <c r="F80" s="242" t="str">
        <f>IF(VLOOKUP('Suivi élève (34)'!$A$29,'Entrée des observations'!$Q$5:$AJ$49,17,FALSE)="","",VLOOKUP('Suivi élève (34)'!$A$29,'Entrée des observations'!$Q$5:$AJ$49,17,FALSE))</f>
        <v/>
      </c>
      <c r="I80" s="548" t="s">
        <v>227</v>
      </c>
      <c r="J80" s="549"/>
      <c r="K80" s="549"/>
      <c r="L80" s="549"/>
      <c r="M80" s="549"/>
      <c r="N80" s="549"/>
      <c r="O80" s="243" t="str">
        <f>IF(P80="x","","x")</f>
        <v>x</v>
      </c>
      <c r="P80" s="242" t="str">
        <f>IF(VLOOKUP('Suivi élève (34)'!$A$29,'Entrée des observations'!$Q$5:$AJ$49,8,FALSE)="","",VLOOKUP('Suivi élève (34)'!$A$29,'Entrée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(34)'!B92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0"/>
  <sheetViews>
    <sheetView zoomScale="80" zoomScaleNormal="80" zoomScalePageLayoutView="80" workbookViewId="0">
      <pane ySplit="4" topLeftCell="A5" activePane="bottomLeft" state="frozen"/>
      <selection pane="bottomLeft" activeCell="B9" sqref="B9"/>
    </sheetView>
  </sheetViews>
  <sheetFormatPr baseColWidth="10" defaultColWidth="14.42578125" defaultRowHeight="15" customHeight="1"/>
  <cols>
    <col min="1" max="1" width="8.42578125" customWidth="1"/>
    <col min="2" max="2" width="22.42578125" customWidth="1"/>
    <col min="3" max="4" width="23.140625" customWidth="1"/>
    <col min="5" max="5" width="24.140625" customWidth="1"/>
    <col min="6" max="6" width="23.140625" customWidth="1"/>
    <col min="7" max="7" width="27.42578125" customWidth="1"/>
    <col min="8" max="8" width="23.140625" customWidth="1"/>
    <col min="9" max="29" width="11.42578125" customWidth="1"/>
  </cols>
  <sheetData>
    <row r="1" spans="1:29" ht="27.75" customHeight="1">
      <c r="A1" s="15"/>
      <c r="B1" s="411" t="s">
        <v>47</v>
      </c>
      <c r="C1" s="412"/>
      <c r="D1" s="412"/>
      <c r="E1" s="412"/>
      <c r="F1" s="412"/>
      <c r="G1" s="412"/>
      <c r="H1" s="413"/>
      <c r="I1" s="15"/>
      <c r="J1" s="15"/>
      <c r="K1" s="15"/>
      <c r="L1" s="15"/>
      <c r="M1" s="15"/>
      <c r="N1" s="15"/>
      <c r="O1" s="15"/>
      <c r="P1" s="15"/>
      <c r="Q1" s="15"/>
      <c r="R1" s="15"/>
      <c r="S1" s="15"/>
      <c r="T1" s="15"/>
      <c r="U1" s="15"/>
      <c r="V1" s="15"/>
      <c r="W1" s="15"/>
      <c r="X1" s="15"/>
      <c r="Y1" s="15"/>
      <c r="Z1" s="15"/>
      <c r="AA1" s="15"/>
      <c r="AB1" s="15"/>
    </row>
    <row r="2" spans="1:29" ht="32.25" customHeight="1">
      <c r="A2" s="5"/>
      <c r="B2" s="414"/>
      <c r="C2" s="415"/>
      <c r="D2" s="415"/>
      <c r="E2" s="415"/>
      <c r="F2" s="415"/>
      <c r="G2" s="415"/>
      <c r="H2" s="416"/>
      <c r="I2" s="7"/>
      <c r="J2" s="7"/>
      <c r="K2" s="7"/>
      <c r="L2" s="7"/>
      <c r="M2" s="7"/>
      <c r="N2" s="7"/>
      <c r="O2" s="7"/>
      <c r="P2" s="7"/>
      <c r="Q2" s="7"/>
      <c r="R2" s="7"/>
      <c r="S2" s="7"/>
      <c r="T2" s="7"/>
      <c r="U2" s="7"/>
      <c r="V2" s="7"/>
      <c r="W2" s="7"/>
      <c r="X2" s="7"/>
      <c r="Y2" s="7"/>
      <c r="Z2" s="7"/>
      <c r="AA2" s="7"/>
      <c r="AB2" s="7"/>
    </row>
    <row r="3" spans="1:29" ht="21" customHeight="1">
      <c r="A3" s="5"/>
      <c r="B3" s="5"/>
      <c r="C3" s="6"/>
      <c r="D3" s="6"/>
      <c r="E3" s="6"/>
      <c r="F3" s="6"/>
      <c r="G3" s="6"/>
      <c r="H3" s="9">
        <f>SUM(C5:H5)</f>
        <v>0</v>
      </c>
      <c r="I3" s="5"/>
      <c r="J3" s="5"/>
      <c r="K3" s="5"/>
      <c r="L3" s="5"/>
      <c r="M3" s="5"/>
      <c r="N3" s="5"/>
      <c r="O3" s="5"/>
      <c r="P3" s="5"/>
      <c r="Q3" s="5"/>
      <c r="R3" s="5"/>
      <c r="S3" s="5"/>
      <c r="T3" s="5"/>
      <c r="U3" s="5"/>
      <c r="V3" s="5"/>
      <c r="W3" s="5"/>
      <c r="X3" s="5"/>
      <c r="Y3" s="5"/>
      <c r="Z3" s="5"/>
      <c r="AA3" s="5"/>
      <c r="AB3" s="5"/>
    </row>
    <row r="4" spans="1:29" ht="122.25" customHeight="1">
      <c r="A4" s="7"/>
      <c r="B4" s="16"/>
      <c r="C4" s="17" t="s">
        <v>48</v>
      </c>
      <c r="D4" s="17" t="s">
        <v>49</v>
      </c>
      <c r="E4" s="8" t="s">
        <v>50</v>
      </c>
      <c r="F4" s="8" t="s">
        <v>51</v>
      </c>
      <c r="G4" s="8" t="s">
        <v>52</v>
      </c>
      <c r="H4" s="8" t="s">
        <v>53</v>
      </c>
      <c r="I4" s="9">
        <f t="shared" ref="I4:I8" si="0">SUM(C6:H6)</f>
        <v>0</v>
      </c>
      <c r="J4" s="5"/>
      <c r="K4" s="5"/>
      <c r="L4" s="5"/>
      <c r="M4" s="5"/>
      <c r="N4" s="5"/>
      <c r="O4" s="5"/>
      <c r="P4" s="5"/>
      <c r="Q4" s="5"/>
      <c r="R4" s="5"/>
      <c r="S4" s="5"/>
      <c r="T4" s="5"/>
      <c r="U4" s="5"/>
      <c r="V4" s="5"/>
      <c r="W4" s="5"/>
      <c r="X4" s="5"/>
      <c r="Y4" s="5"/>
      <c r="Z4" s="5"/>
      <c r="AA4" s="5"/>
      <c r="AB4" s="5"/>
      <c r="AC4" s="5"/>
    </row>
    <row r="5" spans="1:29" ht="61.5" customHeight="1">
      <c r="A5" s="5"/>
      <c r="B5" s="204" t="s">
        <v>115</v>
      </c>
      <c r="C5" s="18"/>
      <c r="D5" s="18"/>
      <c r="E5" s="18"/>
      <c r="F5" s="18" t="s">
        <v>54</v>
      </c>
      <c r="G5" s="18" t="s">
        <v>54</v>
      </c>
      <c r="H5" s="18"/>
      <c r="I5" s="9">
        <f t="shared" si="0"/>
        <v>0</v>
      </c>
      <c r="J5" s="5"/>
      <c r="K5" s="5"/>
      <c r="L5" s="5"/>
      <c r="M5" s="5"/>
      <c r="N5" s="5"/>
      <c r="O5" s="5"/>
      <c r="P5" s="5"/>
      <c r="Q5" s="5"/>
      <c r="R5" s="5"/>
      <c r="S5" s="5"/>
      <c r="T5" s="5"/>
      <c r="U5" s="5"/>
      <c r="V5" s="5"/>
      <c r="W5" s="5"/>
      <c r="X5" s="5"/>
      <c r="Y5" s="5"/>
      <c r="Z5" s="5"/>
      <c r="AA5" s="5"/>
      <c r="AB5" s="5"/>
      <c r="AC5" s="5"/>
    </row>
    <row r="6" spans="1:29" ht="73.5" customHeight="1">
      <c r="A6" s="5"/>
      <c r="B6" s="204" t="s">
        <v>116</v>
      </c>
      <c r="C6" s="18" t="s">
        <v>54</v>
      </c>
      <c r="D6" s="18"/>
      <c r="E6" s="18" t="s">
        <v>54</v>
      </c>
      <c r="F6" s="18"/>
      <c r="G6" s="18"/>
      <c r="H6" s="18" t="s">
        <v>54</v>
      </c>
      <c r="I6" s="9">
        <f t="shared" si="0"/>
        <v>0</v>
      </c>
      <c r="J6" s="5"/>
      <c r="K6" s="5"/>
      <c r="L6" s="5"/>
      <c r="M6" s="5"/>
      <c r="N6" s="5"/>
      <c r="O6" s="5"/>
      <c r="P6" s="5"/>
      <c r="Q6" s="5"/>
      <c r="R6" s="5"/>
      <c r="S6" s="5"/>
      <c r="T6" s="5"/>
      <c r="U6" s="5"/>
      <c r="V6" s="5"/>
      <c r="W6" s="5"/>
      <c r="X6" s="5"/>
      <c r="Y6" s="5"/>
      <c r="Z6" s="5"/>
      <c r="AA6" s="5"/>
      <c r="AB6" s="5"/>
      <c r="AC6" s="5"/>
    </row>
    <row r="7" spans="1:29" ht="69.75" customHeight="1">
      <c r="A7" s="5"/>
      <c r="B7" s="204" t="s">
        <v>117</v>
      </c>
      <c r="C7" s="18"/>
      <c r="D7" s="18"/>
      <c r="E7" s="18"/>
      <c r="F7" s="18" t="s">
        <v>54</v>
      </c>
      <c r="G7" s="18"/>
      <c r="H7" s="18"/>
      <c r="I7" s="9">
        <f t="shared" si="0"/>
        <v>0</v>
      </c>
      <c r="J7" s="5"/>
      <c r="K7" s="5"/>
      <c r="L7" s="5"/>
      <c r="M7" s="5"/>
      <c r="N7" s="5"/>
      <c r="O7" s="5"/>
      <c r="P7" s="5"/>
      <c r="Q7" s="5"/>
      <c r="R7" s="5"/>
      <c r="S7" s="5"/>
      <c r="T7" s="5"/>
      <c r="U7" s="5"/>
      <c r="V7" s="5"/>
      <c r="W7" s="5"/>
      <c r="X7" s="5"/>
      <c r="Y7" s="5"/>
      <c r="Z7" s="5"/>
      <c r="AA7" s="5"/>
      <c r="AB7" s="5"/>
      <c r="AC7" s="5"/>
    </row>
    <row r="8" spans="1:29" ht="48" customHeight="1">
      <c r="A8" s="5"/>
      <c r="B8" s="204" t="s">
        <v>114</v>
      </c>
      <c r="C8" s="18" t="s">
        <v>54</v>
      </c>
      <c r="D8" s="18" t="s">
        <v>54</v>
      </c>
      <c r="E8" s="18"/>
      <c r="F8" s="18" t="s">
        <v>54</v>
      </c>
      <c r="G8" s="18" t="s">
        <v>54</v>
      </c>
      <c r="H8" s="18"/>
      <c r="I8" s="9">
        <f t="shared" si="0"/>
        <v>0</v>
      </c>
      <c r="J8" s="5"/>
      <c r="K8" s="5"/>
      <c r="L8" s="5"/>
      <c r="M8" s="5"/>
      <c r="N8" s="5"/>
      <c r="O8" s="5"/>
      <c r="P8" s="5"/>
      <c r="Q8" s="5"/>
      <c r="R8" s="5"/>
      <c r="S8" s="5"/>
      <c r="T8" s="5"/>
      <c r="U8" s="5"/>
      <c r="V8" s="5"/>
      <c r="W8" s="5"/>
      <c r="X8" s="5"/>
      <c r="Y8" s="5"/>
      <c r="Z8" s="5"/>
      <c r="AA8" s="5"/>
      <c r="AB8" s="5"/>
      <c r="AC8" s="5"/>
    </row>
    <row r="9" spans="1:29" ht="68.25" customHeight="1">
      <c r="A9" s="5"/>
      <c r="B9" s="204" t="s">
        <v>118</v>
      </c>
      <c r="C9" s="18" t="s">
        <v>54</v>
      </c>
      <c r="D9" s="18" t="s">
        <v>54</v>
      </c>
      <c r="E9" s="18" t="s">
        <v>54</v>
      </c>
      <c r="F9" s="18"/>
      <c r="G9" s="18"/>
      <c r="H9" s="18"/>
      <c r="I9" s="9" t="e">
        <f>SUM(#REF!)</f>
        <v>#REF!</v>
      </c>
      <c r="J9" s="5"/>
      <c r="K9" s="5"/>
      <c r="L9" s="5"/>
      <c r="M9" s="5"/>
      <c r="N9" s="5"/>
      <c r="O9" s="5"/>
      <c r="P9" s="5"/>
      <c r="Q9" s="5"/>
      <c r="R9" s="5"/>
      <c r="S9" s="5"/>
      <c r="T9" s="5"/>
      <c r="U9" s="5"/>
      <c r="V9" s="5"/>
      <c r="W9" s="5"/>
      <c r="X9" s="5"/>
      <c r="Y9" s="5"/>
      <c r="Z9" s="5"/>
      <c r="AA9" s="5"/>
      <c r="AB9" s="5"/>
      <c r="AC9" s="5"/>
    </row>
    <row r="10" spans="1:29" ht="44.25" customHeight="1">
      <c r="A10" s="5"/>
      <c r="B10" s="204" t="s">
        <v>119</v>
      </c>
      <c r="C10" s="18" t="s">
        <v>54</v>
      </c>
      <c r="D10" s="18" t="s">
        <v>54</v>
      </c>
      <c r="E10" s="18"/>
      <c r="F10" s="18"/>
      <c r="G10" s="18" t="s">
        <v>54</v>
      </c>
      <c r="H10" s="18"/>
      <c r="I10" s="9">
        <f>SUM(C12:H12)</f>
        <v>0</v>
      </c>
      <c r="J10" s="5"/>
      <c r="K10" s="5"/>
      <c r="L10" s="5"/>
      <c r="M10" s="5"/>
      <c r="N10" s="5"/>
      <c r="O10" s="5"/>
      <c r="P10" s="5"/>
      <c r="Q10" s="5"/>
      <c r="R10" s="5"/>
      <c r="S10" s="5"/>
      <c r="T10" s="5"/>
      <c r="U10" s="5"/>
      <c r="V10" s="5"/>
      <c r="W10" s="5"/>
      <c r="X10" s="5"/>
      <c r="Y10" s="5"/>
      <c r="Z10" s="5"/>
      <c r="AA10" s="5"/>
      <c r="AB10" s="5"/>
      <c r="AC10" s="5"/>
    </row>
    <row r="11" spans="1:29" ht="79.5" customHeight="1">
      <c r="A11" s="5"/>
      <c r="B11" s="204" t="s">
        <v>120</v>
      </c>
      <c r="C11" s="18" t="s">
        <v>54</v>
      </c>
      <c r="D11" s="18" t="s">
        <v>54</v>
      </c>
      <c r="E11" s="18"/>
      <c r="F11" s="18" t="s">
        <v>55</v>
      </c>
      <c r="G11" s="18"/>
      <c r="H11" s="18" t="s">
        <v>54</v>
      </c>
      <c r="I11" s="9" t="e">
        <f t="shared" ref="I11:I12" si="1">SUM(#REF!)</f>
        <v>#REF!</v>
      </c>
      <c r="J11" s="5"/>
      <c r="K11" s="5"/>
      <c r="L11" s="5"/>
      <c r="M11" s="5"/>
      <c r="N11" s="5"/>
      <c r="O11" s="5"/>
      <c r="P11" s="5"/>
      <c r="Q11" s="5"/>
      <c r="R11" s="5"/>
      <c r="S11" s="5"/>
      <c r="T11" s="5"/>
      <c r="U11" s="5"/>
      <c r="V11" s="5"/>
      <c r="W11" s="5"/>
      <c r="X11" s="5"/>
      <c r="Y11" s="5"/>
      <c r="Z11" s="5"/>
      <c r="AA11" s="5"/>
      <c r="AB11" s="5"/>
      <c r="AC11" s="5"/>
    </row>
    <row r="12" spans="1:29" ht="57.95" customHeight="1">
      <c r="A12" s="5"/>
      <c r="B12" s="204" t="s">
        <v>121</v>
      </c>
      <c r="C12" s="18" t="s">
        <v>54</v>
      </c>
      <c r="D12" s="18" t="s">
        <v>54</v>
      </c>
      <c r="E12" s="18" t="s">
        <v>54</v>
      </c>
      <c r="F12" s="18"/>
      <c r="G12" s="18"/>
      <c r="H12" s="18" t="s">
        <v>54</v>
      </c>
      <c r="I12" s="9" t="e">
        <f t="shared" si="1"/>
        <v>#REF!</v>
      </c>
      <c r="J12" s="5"/>
      <c r="K12" s="5"/>
      <c r="L12" s="5"/>
      <c r="M12" s="5"/>
      <c r="N12" s="5"/>
      <c r="O12" s="5"/>
      <c r="P12" s="5"/>
      <c r="Q12" s="5"/>
      <c r="R12" s="5"/>
      <c r="S12" s="5"/>
      <c r="T12" s="5"/>
      <c r="U12" s="5"/>
      <c r="V12" s="5"/>
      <c r="W12" s="5"/>
      <c r="X12" s="5"/>
      <c r="Y12" s="5"/>
      <c r="Z12" s="5"/>
      <c r="AA12" s="5"/>
      <c r="AB12" s="5"/>
      <c r="AC12" s="5"/>
    </row>
    <row r="13" spans="1:29" ht="15.75" customHeight="1">
      <c r="A13" s="5"/>
      <c r="B13" s="5"/>
      <c r="C13" s="6"/>
      <c r="D13" s="6"/>
      <c r="E13" s="6"/>
      <c r="F13" s="6"/>
      <c r="G13" s="6"/>
      <c r="H13" s="6"/>
      <c r="I13" s="5"/>
      <c r="J13" s="5"/>
      <c r="K13" s="5"/>
      <c r="L13" s="5"/>
      <c r="M13" s="5"/>
      <c r="N13" s="5"/>
      <c r="O13" s="5"/>
      <c r="P13" s="5"/>
      <c r="Q13" s="5"/>
      <c r="R13" s="5"/>
      <c r="S13" s="5"/>
      <c r="T13" s="5"/>
      <c r="U13" s="5"/>
      <c r="V13" s="5"/>
      <c r="W13" s="5"/>
      <c r="X13" s="5"/>
      <c r="Y13" s="5"/>
      <c r="Z13" s="5"/>
      <c r="AA13" s="5"/>
      <c r="AB13" s="5"/>
      <c r="AC13" s="5"/>
    </row>
    <row r="14" spans="1:29" ht="15.75" customHeight="1">
      <c r="A14" s="5"/>
      <c r="B14" s="5"/>
      <c r="C14" s="6"/>
      <c r="D14" s="6"/>
      <c r="E14" s="6"/>
      <c r="F14" s="6"/>
      <c r="G14" s="6"/>
      <c r="H14" s="6"/>
      <c r="I14" s="5"/>
      <c r="J14" s="5"/>
      <c r="K14" s="5"/>
      <c r="L14" s="5"/>
      <c r="M14" s="5"/>
      <c r="N14" s="5"/>
      <c r="O14" s="5"/>
      <c r="P14" s="5"/>
      <c r="Q14" s="5"/>
      <c r="R14" s="5"/>
      <c r="S14" s="5"/>
      <c r="T14" s="5"/>
      <c r="U14" s="5"/>
      <c r="V14" s="5"/>
      <c r="W14" s="5"/>
      <c r="X14" s="5"/>
      <c r="Y14" s="5"/>
      <c r="Z14" s="5"/>
      <c r="AA14" s="5"/>
      <c r="AB14" s="5"/>
      <c r="AC14" s="5"/>
    </row>
    <row r="15" spans="1:29" ht="15.75" customHeight="1">
      <c r="A15" s="5"/>
      <c r="B15" s="5"/>
      <c r="C15" s="6"/>
      <c r="D15" s="6"/>
      <c r="E15" s="6"/>
      <c r="F15" s="6"/>
      <c r="G15" s="6"/>
      <c r="H15" s="6"/>
      <c r="I15" s="5"/>
      <c r="J15" s="5"/>
      <c r="K15" s="5"/>
      <c r="L15" s="5"/>
      <c r="M15" s="5"/>
      <c r="N15" s="5"/>
      <c r="O15" s="5"/>
      <c r="P15" s="5"/>
      <c r="Q15" s="5"/>
      <c r="R15" s="5"/>
      <c r="S15" s="5"/>
      <c r="T15" s="5"/>
      <c r="U15" s="5"/>
      <c r="V15" s="5"/>
      <c r="W15" s="5"/>
      <c r="X15" s="5"/>
      <c r="Y15" s="5"/>
      <c r="Z15" s="5"/>
      <c r="AA15" s="5"/>
      <c r="AB15" s="5"/>
      <c r="AC15" s="5"/>
    </row>
    <row r="16" spans="1:29" ht="15.75" customHeight="1">
      <c r="A16" s="5"/>
      <c r="B16" s="5"/>
      <c r="C16" s="6"/>
      <c r="D16" s="6"/>
      <c r="E16" s="6"/>
      <c r="F16" s="6"/>
      <c r="G16" s="6"/>
      <c r="H16" s="6"/>
      <c r="I16" s="5"/>
      <c r="J16" s="5"/>
      <c r="K16" s="5"/>
      <c r="L16" s="5"/>
      <c r="M16" s="5"/>
      <c r="N16" s="5"/>
      <c r="O16" s="5"/>
      <c r="P16" s="5"/>
      <c r="Q16" s="5"/>
      <c r="R16" s="5"/>
      <c r="S16" s="5"/>
      <c r="T16" s="5"/>
      <c r="U16" s="5"/>
      <c r="V16" s="5"/>
      <c r="W16" s="5"/>
      <c r="X16" s="5"/>
      <c r="Y16" s="5"/>
      <c r="Z16" s="5"/>
      <c r="AA16" s="5"/>
      <c r="AB16" s="5"/>
      <c r="AC16" s="5"/>
    </row>
    <row r="17" spans="1:29" ht="15.75" customHeight="1">
      <c r="A17" s="5"/>
      <c r="B17" s="5"/>
      <c r="C17" s="6"/>
      <c r="D17" s="6"/>
      <c r="E17" s="6"/>
      <c r="F17" s="6"/>
      <c r="G17" s="6"/>
      <c r="H17" s="6"/>
      <c r="I17" s="5"/>
      <c r="J17" s="5"/>
      <c r="K17" s="5"/>
      <c r="L17" s="5"/>
      <c r="M17" s="5"/>
      <c r="N17" s="5"/>
      <c r="O17" s="5"/>
      <c r="P17" s="5"/>
      <c r="Q17" s="5"/>
      <c r="R17" s="5"/>
      <c r="S17" s="5"/>
      <c r="T17" s="5"/>
      <c r="U17" s="5"/>
      <c r="V17" s="5"/>
      <c r="W17" s="5"/>
      <c r="X17" s="5"/>
      <c r="Y17" s="5"/>
      <c r="Z17" s="5"/>
      <c r="AA17" s="5"/>
      <c r="AB17" s="5"/>
      <c r="AC17" s="5"/>
    </row>
    <row r="18" spans="1:29" ht="15.75" customHeight="1">
      <c r="A18" s="5"/>
      <c r="B18" s="5"/>
      <c r="C18" s="6"/>
      <c r="D18" s="6"/>
      <c r="E18" s="6"/>
      <c r="F18" s="6"/>
      <c r="G18" s="6"/>
      <c r="H18" s="6"/>
      <c r="I18" s="5"/>
      <c r="J18" s="5"/>
      <c r="K18" s="5"/>
      <c r="L18" s="5"/>
      <c r="M18" s="5"/>
      <c r="N18" s="5"/>
      <c r="O18" s="5"/>
      <c r="P18" s="5"/>
      <c r="Q18" s="5"/>
      <c r="R18" s="5"/>
      <c r="S18" s="5"/>
      <c r="T18" s="5"/>
      <c r="U18" s="5"/>
      <c r="V18" s="5"/>
      <c r="W18" s="5"/>
      <c r="X18" s="5"/>
      <c r="Y18" s="5"/>
      <c r="Z18" s="5"/>
      <c r="AA18" s="5"/>
      <c r="AB18" s="5"/>
      <c r="AC18" s="5"/>
    </row>
    <row r="19" spans="1:29" ht="15.75" customHeight="1">
      <c r="A19" s="5"/>
      <c r="B19" s="5"/>
      <c r="C19" s="6"/>
      <c r="D19" s="6"/>
      <c r="E19" s="6"/>
      <c r="F19" s="6"/>
      <c r="G19" s="6"/>
      <c r="H19" s="6"/>
      <c r="I19" s="5"/>
      <c r="J19" s="5"/>
      <c r="K19" s="5"/>
      <c r="L19" s="5"/>
      <c r="M19" s="5"/>
      <c r="N19" s="5"/>
      <c r="O19" s="5"/>
      <c r="P19" s="5"/>
      <c r="Q19" s="5"/>
      <c r="R19" s="5"/>
      <c r="S19" s="5"/>
      <c r="T19" s="5"/>
      <c r="U19" s="5"/>
      <c r="V19" s="5"/>
      <c r="W19" s="5"/>
      <c r="X19" s="5"/>
      <c r="Y19" s="5"/>
      <c r="Z19" s="5"/>
      <c r="AA19" s="5"/>
      <c r="AB19" s="5"/>
      <c r="AC19" s="5"/>
    </row>
    <row r="20" spans="1:29" ht="15.75" customHeight="1">
      <c r="A20" s="5"/>
      <c r="B20" s="5"/>
      <c r="C20" s="6"/>
      <c r="D20" s="6"/>
      <c r="E20" s="6"/>
      <c r="F20" s="6"/>
      <c r="G20" s="6"/>
      <c r="H20" s="6"/>
      <c r="I20" s="5"/>
      <c r="J20" s="5"/>
      <c r="K20" s="5"/>
      <c r="L20" s="5"/>
      <c r="M20" s="5"/>
      <c r="N20" s="5"/>
      <c r="O20" s="5"/>
      <c r="P20" s="5"/>
      <c r="Q20" s="5"/>
      <c r="R20" s="5"/>
      <c r="S20" s="5"/>
      <c r="T20" s="5"/>
      <c r="U20" s="5"/>
      <c r="V20" s="5"/>
      <c r="W20" s="5"/>
      <c r="X20" s="5"/>
      <c r="Y20" s="5"/>
      <c r="Z20" s="5"/>
      <c r="AA20" s="5"/>
      <c r="AB20" s="5"/>
      <c r="AC20" s="5"/>
    </row>
    <row r="21" spans="1:29" ht="15.75" customHeight="1">
      <c r="A21" s="5"/>
      <c r="B21" s="5"/>
      <c r="C21" s="6"/>
      <c r="D21" s="6"/>
      <c r="E21" s="6"/>
      <c r="F21" s="6"/>
      <c r="G21" s="6"/>
      <c r="H21" s="6"/>
      <c r="I21" s="5"/>
      <c r="J21" s="5"/>
      <c r="K21" s="5"/>
      <c r="L21" s="5"/>
      <c r="M21" s="5"/>
      <c r="N21" s="5"/>
      <c r="O21" s="5"/>
      <c r="P21" s="5"/>
      <c r="Q21" s="5"/>
      <c r="R21" s="5"/>
      <c r="S21" s="5"/>
      <c r="T21" s="5"/>
      <c r="U21" s="5"/>
      <c r="V21" s="5"/>
      <c r="W21" s="5"/>
      <c r="X21" s="5"/>
      <c r="Y21" s="5"/>
      <c r="Z21" s="5"/>
      <c r="AA21" s="5"/>
      <c r="AB21" s="5"/>
      <c r="AC21" s="5"/>
    </row>
    <row r="22" spans="1:29" ht="15.75" customHeight="1">
      <c r="A22" s="5"/>
      <c r="B22" s="5"/>
      <c r="C22" s="6"/>
      <c r="D22" s="6"/>
      <c r="E22" s="6"/>
      <c r="F22" s="6"/>
      <c r="G22" s="6"/>
      <c r="H22" s="6"/>
      <c r="I22" s="5"/>
      <c r="J22" s="5"/>
      <c r="K22" s="5"/>
      <c r="L22" s="5"/>
      <c r="M22" s="5"/>
      <c r="N22" s="5"/>
      <c r="O22" s="5"/>
      <c r="P22" s="5"/>
      <c r="Q22" s="5"/>
      <c r="R22" s="5"/>
      <c r="S22" s="5"/>
      <c r="T22" s="5"/>
      <c r="U22" s="5"/>
      <c r="V22" s="5"/>
      <c r="W22" s="5"/>
      <c r="X22" s="5"/>
      <c r="Y22" s="5"/>
      <c r="Z22" s="5"/>
      <c r="AA22" s="5"/>
      <c r="AB22" s="5"/>
      <c r="AC22" s="5"/>
    </row>
    <row r="23" spans="1:29" ht="15.75" customHeight="1">
      <c r="A23" s="5"/>
      <c r="B23" s="5"/>
      <c r="C23" s="6"/>
      <c r="D23" s="6"/>
      <c r="E23" s="6"/>
      <c r="F23" s="6"/>
      <c r="G23" s="6"/>
      <c r="H23" s="6"/>
      <c r="I23" s="5"/>
      <c r="J23" s="5"/>
      <c r="K23" s="5"/>
      <c r="L23" s="5"/>
      <c r="M23" s="5"/>
      <c r="N23" s="5"/>
      <c r="O23" s="5"/>
      <c r="P23" s="5"/>
      <c r="Q23" s="5"/>
      <c r="R23" s="5"/>
      <c r="S23" s="5"/>
      <c r="T23" s="5"/>
      <c r="U23" s="5"/>
      <c r="V23" s="5"/>
      <c r="W23" s="5"/>
      <c r="X23" s="5"/>
      <c r="Y23" s="5"/>
      <c r="Z23" s="5"/>
      <c r="AA23" s="5"/>
      <c r="AB23" s="5"/>
      <c r="AC23" s="5"/>
    </row>
    <row r="24" spans="1:29" ht="15.75" customHeight="1">
      <c r="A24" s="5"/>
      <c r="B24" s="5"/>
      <c r="C24" s="6"/>
      <c r="D24" s="6"/>
      <c r="E24" s="6"/>
      <c r="F24" s="6"/>
      <c r="G24" s="6"/>
      <c r="H24" s="6"/>
      <c r="I24" s="5"/>
      <c r="J24" s="5"/>
      <c r="K24" s="5"/>
      <c r="L24" s="5"/>
      <c r="M24" s="5"/>
      <c r="N24" s="5"/>
      <c r="O24" s="5"/>
      <c r="P24" s="5"/>
      <c r="Q24" s="5"/>
      <c r="R24" s="5"/>
      <c r="S24" s="5"/>
      <c r="T24" s="5"/>
      <c r="U24" s="5"/>
      <c r="V24" s="5"/>
      <c r="W24" s="5"/>
      <c r="X24" s="5"/>
      <c r="Y24" s="5"/>
      <c r="Z24" s="5"/>
      <c r="AA24" s="5"/>
      <c r="AB24" s="5"/>
      <c r="AC24" s="5"/>
    </row>
    <row r="25" spans="1:29" ht="15.75" customHeight="1">
      <c r="A25" s="5"/>
      <c r="B25" s="5"/>
      <c r="C25" s="6"/>
      <c r="D25" s="6"/>
      <c r="E25" s="6"/>
      <c r="F25" s="6"/>
      <c r="G25" s="6"/>
      <c r="H25" s="6"/>
      <c r="I25" s="5"/>
      <c r="J25" s="5"/>
      <c r="K25" s="5"/>
      <c r="L25" s="5"/>
      <c r="M25" s="5"/>
      <c r="N25" s="5"/>
      <c r="O25" s="5"/>
      <c r="P25" s="5"/>
      <c r="Q25" s="5"/>
      <c r="R25" s="5"/>
      <c r="S25" s="5"/>
      <c r="T25" s="5"/>
      <c r="U25" s="5"/>
      <c r="V25" s="5"/>
      <c r="W25" s="5"/>
      <c r="X25" s="5"/>
      <c r="Y25" s="5"/>
      <c r="Z25" s="5"/>
      <c r="AA25" s="5"/>
      <c r="AB25" s="5"/>
      <c r="AC25" s="5"/>
    </row>
    <row r="26" spans="1:29" ht="15.75" customHeight="1">
      <c r="A26" s="5"/>
      <c r="B26" s="5"/>
      <c r="C26" s="6"/>
      <c r="D26" s="6"/>
      <c r="E26" s="6"/>
      <c r="F26" s="6"/>
      <c r="G26" s="6"/>
      <c r="H26" s="6"/>
      <c r="I26" s="5"/>
      <c r="J26" s="5"/>
      <c r="K26" s="5"/>
      <c r="L26" s="5"/>
      <c r="M26" s="5"/>
      <c r="N26" s="5"/>
      <c r="O26" s="5"/>
      <c r="P26" s="5"/>
      <c r="Q26" s="5"/>
      <c r="R26" s="5"/>
      <c r="S26" s="5"/>
      <c r="T26" s="5"/>
      <c r="U26" s="5"/>
      <c r="V26" s="5"/>
      <c r="W26" s="5"/>
      <c r="X26" s="5"/>
      <c r="Y26" s="5"/>
      <c r="Z26" s="5"/>
      <c r="AA26" s="5"/>
      <c r="AB26" s="5"/>
      <c r="AC26" s="5"/>
    </row>
    <row r="27" spans="1:29" ht="15.75" customHeight="1">
      <c r="A27" s="5"/>
      <c r="B27" s="5"/>
      <c r="C27" s="6"/>
      <c r="D27" s="6"/>
      <c r="E27" s="6"/>
      <c r="F27" s="6"/>
      <c r="G27" s="6"/>
      <c r="H27" s="6"/>
      <c r="I27" s="5"/>
      <c r="J27" s="5"/>
      <c r="K27" s="5"/>
      <c r="L27" s="5"/>
      <c r="M27" s="5"/>
      <c r="N27" s="5"/>
      <c r="O27" s="5"/>
      <c r="P27" s="5"/>
      <c r="Q27" s="5"/>
      <c r="R27" s="5"/>
      <c r="S27" s="5"/>
      <c r="T27" s="5"/>
      <c r="U27" s="5"/>
      <c r="V27" s="5"/>
      <c r="W27" s="5"/>
      <c r="X27" s="5"/>
      <c r="Y27" s="5"/>
      <c r="Z27" s="5"/>
      <c r="AA27" s="5"/>
      <c r="AB27" s="5"/>
      <c r="AC27" s="5"/>
    </row>
    <row r="28" spans="1:29" ht="15.75" customHeight="1">
      <c r="A28" s="5"/>
      <c r="B28" s="5"/>
      <c r="C28" s="6"/>
      <c r="D28" s="6"/>
      <c r="E28" s="6"/>
      <c r="F28" s="6"/>
      <c r="G28" s="6"/>
      <c r="H28" s="6"/>
      <c r="I28" s="5"/>
      <c r="J28" s="5"/>
      <c r="K28" s="5"/>
      <c r="L28" s="5"/>
      <c r="M28" s="5"/>
      <c r="N28" s="5"/>
      <c r="O28" s="5"/>
      <c r="P28" s="5"/>
      <c r="Q28" s="5"/>
      <c r="R28" s="5"/>
      <c r="S28" s="5"/>
      <c r="T28" s="5"/>
      <c r="U28" s="5"/>
      <c r="V28" s="5"/>
      <c r="W28" s="5"/>
      <c r="X28" s="5"/>
      <c r="Y28" s="5"/>
      <c r="Z28" s="5"/>
      <c r="AA28" s="5"/>
      <c r="AB28" s="5"/>
      <c r="AC28" s="5"/>
    </row>
    <row r="29" spans="1:29" ht="15.75" customHeight="1">
      <c r="A29" s="5"/>
      <c r="B29" s="5"/>
      <c r="C29" s="6"/>
      <c r="D29" s="6"/>
      <c r="E29" s="6"/>
      <c r="F29" s="6"/>
      <c r="G29" s="6"/>
      <c r="H29" s="6"/>
      <c r="I29" s="5"/>
      <c r="J29" s="5"/>
      <c r="K29" s="5"/>
      <c r="L29" s="5"/>
      <c r="M29" s="5"/>
      <c r="N29" s="5"/>
      <c r="O29" s="5"/>
      <c r="P29" s="5"/>
      <c r="Q29" s="5"/>
      <c r="R29" s="5"/>
      <c r="S29" s="5"/>
      <c r="T29" s="5"/>
      <c r="U29" s="5"/>
      <c r="V29" s="5"/>
      <c r="W29" s="5"/>
      <c r="X29" s="5"/>
      <c r="Y29" s="5"/>
      <c r="Z29" s="5"/>
      <c r="AA29" s="5"/>
      <c r="AB29" s="5"/>
      <c r="AC29" s="5"/>
    </row>
    <row r="30" spans="1:29" ht="15.75" customHeight="1">
      <c r="A30" s="5"/>
      <c r="B30" s="5"/>
      <c r="C30" s="6"/>
      <c r="D30" s="6"/>
      <c r="E30" s="6"/>
      <c r="F30" s="6"/>
      <c r="G30" s="6"/>
      <c r="H30" s="6"/>
      <c r="I30" s="5"/>
      <c r="J30" s="5"/>
      <c r="K30" s="5"/>
      <c r="L30" s="5"/>
      <c r="M30" s="5"/>
      <c r="N30" s="5"/>
      <c r="O30" s="5"/>
      <c r="P30" s="5"/>
      <c r="Q30" s="5"/>
      <c r="R30" s="5"/>
      <c r="S30" s="5"/>
      <c r="T30" s="5"/>
      <c r="U30" s="5"/>
      <c r="V30" s="5"/>
      <c r="W30" s="5"/>
      <c r="X30" s="5"/>
      <c r="Y30" s="5"/>
      <c r="Z30" s="5"/>
      <c r="AA30" s="5"/>
      <c r="AB30" s="5"/>
      <c r="AC30" s="5"/>
    </row>
    <row r="31" spans="1:29" ht="15.75" customHeight="1">
      <c r="A31" s="5"/>
      <c r="B31" s="5"/>
      <c r="C31" s="6"/>
      <c r="D31" s="6"/>
      <c r="E31" s="6"/>
      <c r="F31" s="6"/>
      <c r="G31" s="6"/>
      <c r="H31" s="6"/>
      <c r="I31" s="5"/>
      <c r="J31" s="5"/>
      <c r="K31" s="5"/>
      <c r="L31" s="5"/>
      <c r="M31" s="5"/>
      <c r="N31" s="5"/>
      <c r="O31" s="5"/>
      <c r="P31" s="5"/>
      <c r="Q31" s="5"/>
      <c r="R31" s="5"/>
      <c r="S31" s="5"/>
      <c r="T31" s="5"/>
      <c r="U31" s="5"/>
      <c r="V31" s="5"/>
      <c r="W31" s="5"/>
      <c r="X31" s="5"/>
      <c r="Y31" s="5"/>
      <c r="Z31" s="5"/>
      <c r="AA31" s="5"/>
      <c r="AB31" s="5"/>
      <c r="AC31" s="5"/>
    </row>
    <row r="32" spans="1:29" ht="15.75" customHeight="1">
      <c r="A32" s="5"/>
      <c r="B32" s="5"/>
      <c r="C32" s="6"/>
      <c r="D32" s="6"/>
      <c r="E32" s="6"/>
      <c r="F32" s="6"/>
      <c r="G32" s="6"/>
      <c r="H32" s="6"/>
      <c r="I32" s="5"/>
      <c r="J32" s="5"/>
      <c r="K32" s="5"/>
      <c r="L32" s="5"/>
      <c r="M32" s="5"/>
      <c r="N32" s="5"/>
      <c r="O32" s="5"/>
      <c r="P32" s="5"/>
      <c r="Q32" s="5"/>
      <c r="R32" s="5"/>
      <c r="S32" s="5"/>
      <c r="T32" s="5"/>
      <c r="U32" s="5"/>
      <c r="V32" s="5"/>
      <c r="W32" s="5"/>
      <c r="X32" s="5"/>
      <c r="Y32" s="5"/>
      <c r="Z32" s="5"/>
      <c r="AA32" s="5"/>
      <c r="AB32" s="5"/>
      <c r="AC32" s="5"/>
    </row>
    <row r="33" spans="1:29" ht="15.75" customHeight="1">
      <c r="A33" s="5"/>
      <c r="B33" s="5"/>
      <c r="C33" s="6"/>
      <c r="D33" s="6"/>
      <c r="E33" s="6"/>
      <c r="F33" s="6"/>
      <c r="G33" s="6"/>
      <c r="H33" s="6"/>
      <c r="I33" s="5"/>
      <c r="J33" s="5"/>
      <c r="K33" s="5"/>
      <c r="L33" s="5"/>
      <c r="M33" s="5"/>
      <c r="N33" s="5"/>
      <c r="O33" s="5"/>
      <c r="P33" s="5"/>
      <c r="Q33" s="5"/>
      <c r="R33" s="5"/>
      <c r="S33" s="5"/>
      <c r="T33" s="5"/>
      <c r="U33" s="5"/>
      <c r="V33" s="5"/>
      <c r="W33" s="5"/>
      <c r="X33" s="5"/>
      <c r="Y33" s="5"/>
      <c r="Z33" s="5"/>
      <c r="AA33" s="5"/>
      <c r="AB33" s="5"/>
      <c r="AC33" s="5"/>
    </row>
    <row r="34" spans="1:29" ht="15.75" customHeight="1">
      <c r="A34" s="5"/>
      <c r="B34" s="5"/>
      <c r="C34" s="6"/>
      <c r="D34" s="6"/>
      <c r="E34" s="6"/>
      <c r="F34" s="6"/>
      <c r="G34" s="6"/>
      <c r="H34" s="6"/>
      <c r="I34" s="5"/>
      <c r="J34" s="5"/>
      <c r="K34" s="5"/>
      <c r="L34" s="5"/>
      <c r="M34" s="5"/>
      <c r="N34" s="5"/>
      <c r="O34" s="5"/>
      <c r="P34" s="5"/>
      <c r="Q34" s="5"/>
      <c r="R34" s="5"/>
      <c r="S34" s="5"/>
      <c r="T34" s="5"/>
      <c r="U34" s="5"/>
      <c r="V34" s="5"/>
      <c r="W34" s="5"/>
      <c r="X34" s="5"/>
      <c r="Y34" s="5"/>
      <c r="Z34" s="5"/>
      <c r="AA34" s="5"/>
      <c r="AB34" s="5"/>
      <c r="AC34" s="5"/>
    </row>
    <row r="35" spans="1:29" ht="15.75" customHeight="1">
      <c r="A35" s="5"/>
      <c r="B35" s="5"/>
      <c r="C35" s="6"/>
      <c r="D35" s="6"/>
      <c r="E35" s="6"/>
      <c r="F35" s="6"/>
      <c r="G35" s="6"/>
      <c r="H35" s="6"/>
      <c r="I35" s="5"/>
      <c r="J35" s="5"/>
      <c r="K35" s="5"/>
      <c r="L35" s="5"/>
      <c r="M35" s="5"/>
      <c r="N35" s="5"/>
      <c r="O35" s="5"/>
      <c r="P35" s="5"/>
      <c r="Q35" s="5"/>
      <c r="R35" s="5"/>
      <c r="S35" s="5"/>
      <c r="T35" s="5"/>
      <c r="U35" s="5"/>
      <c r="V35" s="5"/>
      <c r="W35" s="5"/>
      <c r="X35" s="5"/>
      <c r="Y35" s="5"/>
      <c r="Z35" s="5"/>
      <c r="AA35" s="5"/>
      <c r="AB35" s="5"/>
      <c r="AC35" s="5"/>
    </row>
    <row r="36" spans="1:29" ht="15.75" customHeight="1">
      <c r="A36" s="5"/>
      <c r="B36" s="5"/>
      <c r="C36" s="6"/>
      <c r="D36" s="6"/>
      <c r="E36" s="6"/>
      <c r="F36" s="6"/>
      <c r="G36" s="6"/>
      <c r="H36" s="6"/>
      <c r="I36" s="5"/>
      <c r="J36" s="5"/>
      <c r="K36" s="5"/>
      <c r="L36" s="5"/>
      <c r="M36" s="5"/>
      <c r="N36" s="5"/>
      <c r="O36" s="5"/>
      <c r="P36" s="5"/>
      <c r="Q36" s="5"/>
      <c r="R36" s="5"/>
      <c r="S36" s="5"/>
      <c r="T36" s="5"/>
      <c r="U36" s="5"/>
      <c r="V36" s="5"/>
      <c r="W36" s="5"/>
      <c r="X36" s="5"/>
      <c r="Y36" s="5"/>
      <c r="Z36" s="5"/>
      <c r="AA36" s="5"/>
      <c r="AB36" s="5"/>
      <c r="AC36" s="5"/>
    </row>
    <row r="37" spans="1:29" ht="15.75" customHeight="1">
      <c r="A37" s="5"/>
      <c r="B37" s="5"/>
      <c r="C37" s="6"/>
      <c r="D37" s="6"/>
      <c r="E37" s="6"/>
      <c r="F37" s="6"/>
      <c r="G37" s="6"/>
      <c r="H37" s="6"/>
      <c r="I37" s="5"/>
      <c r="J37" s="5"/>
      <c r="K37" s="5"/>
      <c r="L37" s="5"/>
      <c r="M37" s="5"/>
      <c r="N37" s="5"/>
      <c r="O37" s="5"/>
      <c r="P37" s="5"/>
      <c r="Q37" s="5"/>
      <c r="R37" s="5"/>
      <c r="S37" s="5"/>
      <c r="T37" s="5"/>
      <c r="U37" s="5"/>
      <c r="V37" s="5"/>
      <c r="W37" s="5"/>
      <c r="X37" s="5"/>
      <c r="Y37" s="5"/>
      <c r="Z37" s="5"/>
      <c r="AA37" s="5"/>
      <c r="AB37" s="5"/>
      <c r="AC37" s="5"/>
    </row>
    <row r="38" spans="1:29" ht="15.75" customHeight="1">
      <c r="A38" s="5"/>
      <c r="B38" s="5"/>
      <c r="C38" s="6"/>
      <c r="D38" s="6"/>
      <c r="E38" s="6"/>
      <c r="F38" s="6"/>
      <c r="G38" s="6"/>
      <c r="H38" s="6"/>
      <c r="I38" s="5"/>
      <c r="J38" s="5"/>
      <c r="K38" s="5"/>
      <c r="L38" s="5"/>
      <c r="M38" s="5"/>
      <c r="N38" s="5"/>
      <c r="O38" s="5"/>
      <c r="P38" s="5"/>
      <c r="Q38" s="5"/>
      <c r="R38" s="5"/>
      <c r="S38" s="5"/>
      <c r="T38" s="5"/>
      <c r="U38" s="5"/>
      <c r="V38" s="5"/>
      <c r="W38" s="5"/>
      <c r="X38" s="5"/>
      <c r="Y38" s="5"/>
      <c r="Z38" s="5"/>
      <c r="AA38" s="5"/>
      <c r="AB38" s="5"/>
      <c r="AC38" s="5"/>
    </row>
    <row r="39" spans="1:29" ht="15.75" customHeight="1">
      <c r="A39" s="5"/>
      <c r="B39" s="5"/>
      <c r="C39" s="6"/>
      <c r="D39" s="6"/>
      <c r="E39" s="6"/>
      <c r="F39" s="6"/>
      <c r="G39" s="6"/>
      <c r="H39" s="6"/>
      <c r="I39" s="5"/>
      <c r="J39" s="5"/>
      <c r="K39" s="5"/>
      <c r="L39" s="5"/>
      <c r="M39" s="5"/>
      <c r="N39" s="5"/>
      <c r="O39" s="5"/>
      <c r="P39" s="5"/>
      <c r="Q39" s="5"/>
      <c r="R39" s="5"/>
      <c r="S39" s="5"/>
      <c r="T39" s="5"/>
      <c r="U39" s="5"/>
      <c r="V39" s="5"/>
      <c r="W39" s="5"/>
      <c r="X39" s="5"/>
      <c r="Y39" s="5"/>
      <c r="Z39" s="5"/>
      <c r="AA39" s="5"/>
      <c r="AB39" s="5"/>
      <c r="AC39" s="5"/>
    </row>
    <row r="40" spans="1:29" ht="15.75" customHeight="1">
      <c r="A40" s="5"/>
      <c r="B40" s="5"/>
      <c r="C40" s="6"/>
      <c r="D40" s="6"/>
      <c r="E40" s="6"/>
      <c r="F40" s="6"/>
      <c r="G40" s="6"/>
      <c r="H40" s="6"/>
      <c r="I40" s="5"/>
      <c r="J40" s="5"/>
      <c r="K40" s="5"/>
      <c r="L40" s="5"/>
      <c r="M40" s="5"/>
      <c r="N40" s="5"/>
      <c r="O40" s="5"/>
      <c r="P40" s="5"/>
      <c r="Q40" s="5"/>
      <c r="R40" s="5"/>
      <c r="S40" s="5"/>
      <c r="T40" s="5"/>
      <c r="U40" s="5"/>
      <c r="V40" s="5"/>
      <c r="W40" s="5"/>
      <c r="X40" s="5"/>
      <c r="Y40" s="5"/>
      <c r="Z40" s="5"/>
      <c r="AA40" s="5"/>
      <c r="AB40" s="5"/>
      <c r="AC40" s="5"/>
    </row>
    <row r="41" spans="1:29" ht="15.75" customHeight="1">
      <c r="A41" s="5"/>
      <c r="B41" s="5"/>
      <c r="C41" s="6"/>
      <c r="D41" s="6"/>
      <c r="E41" s="6"/>
      <c r="F41" s="6"/>
      <c r="G41" s="6"/>
      <c r="H41" s="6"/>
      <c r="I41" s="5"/>
      <c r="J41" s="5"/>
      <c r="K41" s="5"/>
      <c r="L41" s="5"/>
      <c r="M41" s="5"/>
      <c r="N41" s="5"/>
      <c r="O41" s="5"/>
      <c r="P41" s="5"/>
      <c r="Q41" s="5"/>
      <c r="R41" s="5"/>
      <c r="S41" s="5"/>
      <c r="T41" s="5"/>
      <c r="U41" s="5"/>
      <c r="V41" s="5"/>
      <c r="W41" s="5"/>
      <c r="X41" s="5"/>
      <c r="Y41" s="5"/>
      <c r="Z41" s="5"/>
      <c r="AA41" s="5"/>
      <c r="AB41" s="5"/>
      <c r="AC41" s="5"/>
    </row>
    <row r="42" spans="1:29" ht="15.75" customHeight="1">
      <c r="A42" s="5"/>
      <c r="B42" s="5"/>
      <c r="C42" s="6"/>
      <c r="D42" s="6"/>
      <c r="E42" s="6"/>
      <c r="F42" s="6"/>
      <c r="G42" s="6"/>
      <c r="H42" s="6"/>
      <c r="I42" s="5"/>
      <c r="J42" s="5"/>
      <c r="K42" s="5"/>
      <c r="L42" s="5"/>
      <c r="M42" s="5"/>
      <c r="N42" s="5"/>
      <c r="O42" s="5"/>
      <c r="P42" s="5"/>
      <c r="Q42" s="5"/>
      <c r="R42" s="5"/>
      <c r="S42" s="5"/>
      <c r="T42" s="5"/>
      <c r="U42" s="5"/>
      <c r="V42" s="5"/>
      <c r="W42" s="5"/>
      <c r="X42" s="5"/>
      <c r="Y42" s="5"/>
      <c r="Z42" s="5"/>
      <c r="AA42" s="5"/>
      <c r="AB42" s="5"/>
      <c r="AC42" s="5"/>
    </row>
    <row r="43" spans="1:29" ht="15.75" customHeight="1">
      <c r="A43" s="5"/>
      <c r="B43" s="5"/>
      <c r="C43" s="6"/>
      <c r="D43" s="6"/>
      <c r="E43" s="6"/>
      <c r="F43" s="6"/>
      <c r="G43" s="6"/>
      <c r="H43" s="6"/>
      <c r="I43" s="5"/>
      <c r="J43" s="5"/>
      <c r="K43" s="5"/>
      <c r="L43" s="5"/>
      <c r="M43" s="5"/>
      <c r="N43" s="5"/>
      <c r="O43" s="5"/>
      <c r="P43" s="5"/>
      <c r="Q43" s="5"/>
      <c r="R43" s="5"/>
      <c r="S43" s="5"/>
      <c r="T43" s="5"/>
      <c r="U43" s="5"/>
      <c r="V43" s="5"/>
      <c r="W43" s="5"/>
      <c r="X43" s="5"/>
      <c r="Y43" s="5"/>
      <c r="Z43" s="5"/>
      <c r="AA43" s="5"/>
      <c r="AB43" s="5"/>
      <c r="AC43" s="5"/>
    </row>
    <row r="44" spans="1:29" ht="15.75" customHeight="1">
      <c r="A44" s="5"/>
      <c r="B44" s="5"/>
      <c r="C44" s="6"/>
      <c r="D44" s="6"/>
      <c r="E44" s="6"/>
      <c r="F44" s="6"/>
      <c r="G44" s="6"/>
      <c r="H44" s="6"/>
      <c r="I44" s="5"/>
      <c r="J44" s="5"/>
      <c r="K44" s="5"/>
      <c r="L44" s="5"/>
      <c r="M44" s="5"/>
      <c r="N44" s="5"/>
      <c r="O44" s="5"/>
      <c r="P44" s="5"/>
      <c r="Q44" s="5"/>
      <c r="R44" s="5"/>
      <c r="S44" s="5"/>
      <c r="T44" s="5"/>
      <c r="U44" s="5"/>
      <c r="V44" s="5"/>
      <c r="W44" s="5"/>
      <c r="X44" s="5"/>
      <c r="Y44" s="5"/>
      <c r="Z44" s="5"/>
      <c r="AA44" s="5"/>
      <c r="AB44" s="5"/>
      <c r="AC44" s="5"/>
    </row>
    <row r="45" spans="1:29" ht="15.75" customHeight="1">
      <c r="A45" s="5"/>
      <c r="B45" s="5"/>
      <c r="C45" s="6"/>
      <c r="D45" s="6"/>
      <c r="E45" s="6"/>
      <c r="F45" s="6"/>
      <c r="G45" s="6"/>
      <c r="H45" s="6"/>
      <c r="I45" s="5"/>
      <c r="J45" s="5"/>
      <c r="K45" s="5"/>
      <c r="L45" s="5"/>
      <c r="M45" s="5"/>
      <c r="N45" s="5"/>
      <c r="O45" s="5"/>
      <c r="P45" s="5"/>
      <c r="Q45" s="5"/>
      <c r="R45" s="5"/>
      <c r="S45" s="5"/>
      <c r="T45" s="5"/>
      <c r="U45" s="5"/>
      <c r="V45" s="5"/>
      <c r="W45" s="5"/>
      <c r="X45" s="5"/>
      <c r="Y45" s="5"/>
      <c r="Z45" s="5"/>
      <c r="AA45" s="5"/>
      <c r="AB45" s="5"/>
      <c r="AC45" s="5"/>
    </row>
    <row r="46" spans="1:29" ht="15.75" customHeight="1">
      <c r="A46" s="5"/>
      <c r="B46" s="5"/>
      <c r="C46" s="6"/>
      <c r="D46" s="6"/>
      <c r="E46" s="6"/>
      <c r="F46" s="6"/>
      <c r="G46" s="6"/>
      <c r="H46" s="6"/>
      <c r="I46" s="5"/>
      <c r="J46" s="5"/>
      <c r="K46" s="5"/>
      <c r="L46" s="5"/>
      <c r="M46" s="5"/>
      <c r="N46" s="5"/>
      <c r="O46" s="5"/>
      <c r="P46" s="5"/>
      <c r="Q46" s="5"/>
      <c r="R46" s="5"/>
      <c r="S46" s="5"/>
      <c r="T46" s="5"/>
      <c r="U46" s="5"/>
      <c r="V46" s="5"/>
      <c r="W46" s="5"/>
      <c r="X46" s="5"/>
      <c r="Y46" s="5"/>
      <c r="Z46" s="5"/>
      <c r="AA46" s="5"/>
      <c r="AB46" s="5"/>
      <c r="AC46" s="5"/>
    </row>
    <row r="47" spans="1:29" ht="15.75" customHeight="1">
      <c r="A47" s="5"/>
      <c r="B47" s="5"/>
      <c r="C47" s="6"/>
      <c r="D47" s="6"/>
      <c r="E47" s="6"/>
      <c r="F47" s="6"/>
      <c r="G47" s="6"/>
      <c r="H47" s="6"/>
      <c r="I47" s="5"/>
      <c r="J47" s="5"/>
      <c r="K47" s="5"/>
      <c r="L47" s="5"/>
      <c r="M47" s="5"/>
      <c r="N47" s="5"/>
      <c r="O47" s="5"/>
      <c r="P47" s="5"/>
      <c r="Q47" s="5"/>
      <c r="R47" s="5"/>
      <c r="S47" s="5"/>
      <c r="T47" s="5"/>
      <c r="U47" s="5"/>
      <c r="V47" s="5"/>
      <c r="W47" s="5"/>
      <c r="X47" s="5"/>
      <c r="Y47" s="5"/>
      <c r="Z47" s="5"/>
      <c r="AA47" s="5"/>
      <c r="AB47" s="5"/>
      <c r="AC47" s="5"/>
    </row>
    <row r="48" spans="1:29" ht="15.75" customHeight="1">
      <c r="A48" s="5"/>
      <c r="B48" s="5"/>
      <c r="C48" s="6"/>
      <c r="D48" s="6"/>
      <c r="E48" s="6"/>
      <c r="F48" s="6"/>
      <c r="G48" s="6"/>
      <c r="H48" s="6"/>
      <c r="I48" s="5"/>
      <c r="J48" s="5"/>
      <c r="K48" s="5"/>
      <c r="L48" s="5"/>
      <c r="M48" s="5"/>
      <c r="N48" s="5"/>
      <c r="O48" s="5"/>
      <c r="P48" s="5"/>
      <c r="Q48" s="5"/>
      <c r="R48" s="5"/>
      <c r="S48" s="5"/>
      <c r="T48" s="5"/>
      <c r="U48" s="5"/>
      <c r="V48" s="5"/>
      <c r="W48" s="5"/>
      <c r="X48" s="5"/>
      <c r="Y48" s="5"/>
      <c r="Z48" s="5"/>
      <c r="AA48" s="5"/>
      <c r="AB48" s="5"/>
      <c r="AC48" s="5"/>
    </row>
    <row r="49" spans="1:29" ht="15.75" customHeight="1">
      <c r="A49" s="5"/>
      <c r="B49" s="5"/>
      <c r="C49" s="6"/>
      <c r="D49" s="6"/>
      <c r="E49" s="6"/>
      <c r="F49" s="6"/>
      <c r="G49" s="6"/>
      <c r="H49" s="6"/>
      <c r="I49" s="5"/>
      <c r="J49" s="5"/>
      <c r="K49" s="5"/>
      <c r="L49" s="5"/>
      <c r="M49" s="5"/>
      <c r="N49" s="5"/>
      <c r="O49" s="5"/>
      <c r="P49" s="5"/>
      <c r="Q49" s="5"/>
      <c r="R49" s="5"/>
      <c r="S49" s="5"/>
      <c r="T49" s="5"/>
      <c r="U49" s="5"/>
      <c r="V49" s="5"/>
      <c r="W49" s="5"/>
      <c r="X49" s="5"/>
      <c r="Y49" s="5"/>
      <c r="Z49" s="5"/>
      <c r="AA49" s="5"/>
      <c r="AB49" s="5"/>
      <c r="AC49" s="5"/>
    </row>
    <row r="50" spans="1:29" ht="15.75" customHeight="1">
      <c r="A50" s="5"/>
      <c r="B50" s="5"/>
      <c r="C50" s="6"/>
      <c r="D50" s="6"/>
      <c r="E50" s="6"/>
      <c r="F50" s="6"/>
      <c r="G50" s="6"/>
      <c r="H50" s="6"/>
      <c r="I50" s="5"/>
      <c r="J50" s="5"/>
      <c r="K50" s="5"/>
      <c r="L50" s="5"/>
      <c r="M50" s="5"/>
      <c r="N50" s="5"/>
      <c r="O50" s="5"/>
      <c r="P50" s="5"/>
      <c r="Q50" s="5"/>
      <c r="R50" s="5"/>
      <c r="S50" s="5"/>
      <c r="T50" s="5"/>
      <c r="U50" s="5"/>
      <c r="V50" s="5"/>
      <c r="W50" s="5"/>
      <c r="X50" s="5"/>
      <c r="Y50" s="5"/>
      <c r="Z50" s="5"/>
      <c r="AA50" s="5"/>
      <c r="AB50" s="5"/>
      <c r="AC50" s="5"/>
    </row>
    <row r="51" spans="1:29" ht="15.75" customHeight="1">
      <c r="A51" s="5"/>
      <c r="B51" s="5"/>
      <c r="C51" s="6"/>
      <c r="D51" s="6"/>
      <c r="E51" s="6"/>
      <c r="F51" s="6"/>
      <c r="G51" s="6"/>
      <c r="H51" s="6"/>
      <c r="I51" s="5"/>
      <c r="J51" s="5"/>
      <c r="K51" s="5"/>
      <c r="L51" s="5"/>
      <c r="M51" s="5"/>
      <c r="N51" s="5"/>
      <c r="O51" s="5"/>
      <c r="P51" s="5"/>
      <c r="Q51" s="5"/>
      <c r="R51" s="5"/>
      <c r="S51" s="5"/>
      <c r="T51" s="5"/>
      <c r="U51" s="5"/>
      <c r="V51" s="5"/>
      <c r="W51" s="5"/>
      <c r="X51" s="5"/>
      <c r="Y51" s="5"/>
      <c r="Z51" s="5"/>
      <c r="AA51" s="5"/>
      <c r="AB51" s="5"/>
      <c r="AC51" s="5"/>
    </row>
    <row r="52" spans="1:29" ht="15.75" customHeight="1">
      <c r="A52" s="5"/>
      <c r="B52" s="5"/>
      <c r="C52" s="6"/>
      <c r="D52" s="6"/>
      <c r="E52" s="6"/>
      <c r="F52" s="6"/>
      <c r="G52" s="6"/>
      <c r="H52" s="6"/>
      <c r="I52" s="5"/>
      <c r="J52" s="5"/>
      <c r="K52" s="5"/>
      <c r="L52" s="5"/>
      <c r="M52" s="5"/>
      <c r="N52" s="5"/>
      <c r="O52" s="5"/>
      <c r="P52" s="5"/>
      <c r="Q52" s="5"/>
      <c r="R52" s="5"/>
      <c r="S52" s="5"/>
      <c r="T52" s="5"/>
      <c r="U52" s="5"/>
      <c r="V52" s="5"/>
      <c r="W52" s="5"/>
      <c r="X52" s="5"/>
      <c r="Y52" s="5"/>
      <c r="Z52" s="5"/>
      <c r="AA52" s="5"/>
      <c r="AB52" s="5"/>
      <c r="AC52" s="5"/>
    </row>
    <row r="53" spans="1:29" ht="15.75" customHeight="1">
      <c r="A53" s="5"/>
      <c r="B53" s="5"/>
      <c r="C53" s="6"/>
      <c r="D53" s="6"/>
      <c r="E53" s="6"/>
      <c r="F53" s="6"/>
      <c r="G53" s="6"/>
      <c r="H53" s="6"/>
      <c r="I53" s="5"/>
      <c r="J53" s="5"/>
      <c r="K53" s="5"/>
      <c r="L53" s="5"/>
      <c r="M53" s="5"/>
      <c r="N53" s="5"/>
      <c r="O53" s="5"/>
      <c r="P53" s="5"/>
      <c r="Q53" s="5"/>
      <c r="R53" s="5"/>
      <c r="S53" s="5"/>
      <c r="T53" s="5"/>
      <c r="U53" s="5"/>
      <c r="V53" s="5"/>
      <c r="W53" s="5"/>
      <c r="X53" s="5"/>
      <c r="Y53" s="5"/>
      <c r="Z53" s="5"/>
      <c r="AA53" s="5"/>
      <c r="AB53" s="5"/>
      <c r="AC53" s="5"/>
    </row>
    <row r="54" spans="1:29" ht="15.75" customHeight="1">
      <c r="A54" s="5"/>
      <c r="B54" s="5"/>
      <c r="C54" s="6"/>
      <c r="D54" s="6"/>
      <c r="E54" s="6"/>
      <c r="F54" s="6"/>
      <c r="G54" s="6"/>
      <c r="H54" s="6"/>
      <c r="I54" s="5"/>
      <c r="J54" s="5"/>
      <c r="K54" s="5"/>
      <c r="L54" s="5"/>
      <c r="M54" s="5"/>
      <c r="N54" s="5"/>
      <c r="O54" s="5"/>
      <c r="P54" s="5"/>
      <c r="Q54" s="5"/>
      <c r="R54" s="5"/>
      <c r="S54" s="5"/>
      <c r="T54" s="5"/>
      <c r="U54" s="5"/>
      <c r="V54" s="5"/>
      <c r="W54" s="5"/>
      <c r="X54" s="5"/>
      <c r="Y54" s="5"/>
      <c r="Z54" s="5"/>
      <c r="AA54" s="5"/>
      <c r="AB54" s="5"/>
      <c r="AC54" s="5"/>
    </row>
    <row r="55" spans="1:29" ht="15.75" customHeight="1">
      <c r="A55" s="5"/>
      <c r="B55" s="5"/>
      <c r="C55" s="6"/>
      <c r="D55" s="6"/>
      <c r="E55" s="6"/>
      <c r="F55" s="6"/>
      <c r="G55" s="6"/>
      <c r="H55" s="6"/>
      <c r="I55" s="5"/>
      <c r="J55" s="5"/>
      <c r="K55" s="5"/>
      <c r="L55" s="5"/>
      <c r="M55" s="5"/>
      <c r="N55" s="5"/>
      <c r="O55" s="5"/>
      <c r="P55" s="5"/>
      <c r="Q55" s="5"/>
      <c r="R55" s="5"/>
      <c r="S55" s="5"/>
      <c r="T55" s="5"/>
      <c r="U55" s="5"/>
      <c r="V55" s="5"/>
      <c r="W55" s="5"/>
      <c r="X55" s="5"/>
      <c r="Y55" s="5"/>
      <c r="Z55" s="5"/>
      <c r="AA55" s="5"/>
      <c r="AB55" s="5"/>
      <c r="AC55" s="5"/>
    </row>
    <row r="56" spans="1:29" ht="15.75" customHeight="1">
      <c r="A56" s="5"/>
      <c r="B56" s="5"/>
      <c r="C56" s="6"/>
      <c r="D56" s="6"/>
      <c r="E56" s="6"/>
      <c r="F56" s="6"/>
      <c r="G56" s="6"/>
      <c r="H56" s="6"/>
      <c r="I56" s="5"/>
      <c r="J56" s="5"/>
      <c r="K56" s="5"/>
      <c r="L56" s="5"/>
      <c r="M56" s="5"/>
      <c r="N56" s="5"/>
      <c r="O56" s="5"/>
      <c r="P56" s="5"/>
      <c r="Q56" s="5"/>
      <c r="R56" s="5"/>
      <c r="S56" s="5"/>
      <c r="T56" s="5"/>
      <c r="U56" s="5"/>
      <c r="V56" s="5"/>
      <c r="W56" s="5"/>
      <c r="X56" s="5"/>
      <c r="Y56" s="5"/>
      <c r="Z56" s="5"/>
      <c r="AA56" s="5"/>
      <c r="AB56" s="5"/>
      <c r="AC56" s="5"/>
    </row>
    <row r="57" spans="1:29" ht="15.75" customHeight="1">
      <c r="A57" s="5"/>
      <c r="B57" s="5"/>
      <c r="C57" s="6"/>
      <c r="D57" s="6"/>
      <c r="E57" s="6"/>
      <c r="F57" s="6"/>
      <c r="G57" s="6"/>
      <c r="H57" s="6"/>
      <c r="I57" s="5"/>
      <c r="J57" s="5"/>
      <c r="K57" s="5"/>
      <c r="L57" s="5"/>
      <c r="M57" s="5"/>
      <c r="N57" s="5"/>
      <c r="O57" s="5"/>
      <c r="P57" s="5"/>
      <c r="Q57" s="5"/>
      <c r="R57" s="5"/>
      <c r="S57" s="5"/>
      <c r="T57" s="5"/>
      <c r="U57" s="5"/>
      <c r="V57" s="5"/>
      <c r="W57" s="5"/>
      <c r="X57" s="5"/>
      <c r="Y57" s="5"/>
      <c r="Z57" s="5"/>
      <c r="AA57" s="5"/>
      <c r="AB57" s="5"/>
      <c r="AC57" s="5"/>
    </row>
    <row r="58" spans="1:29" ht="15.75" customHeight="1">
      <c r="A58" s="5"/>
      <c r="B58" s="5"/>
      <c r="C58" s="6"/>
      <c r="D58" s="6"/>
      <c r="E58" s="6"/>
      <c r="F58" s="6"/>
      <c r="G58" s="6"/>
      <c r="H58" s="6"/>
      <c r="I58" s="5"/>
      <c r="J58" s="5"/>
      <c r="K58" s="5"/>
      <c r="L58" s="5"/>
      <c r="M58" s="5"/>
      <c r="N58" s="5"/>
      <c r="O58" s="5"/>
      <c r="P58" s="5"/>
      <c r="Q58" s="5"/>
      <c r="R58" s="5"/>
      <c r="S58" s="5"/>
      <c r="T58" s="5"/>
      <c r="U58" s="5"/>
      <c r="V58" s="5"/>
      <c r="W58" s="5"/>
      <c r="X58" s="5"/>
      <c r="Y58" s="5"/>
      <c r="Z58" s="5"/>
      <c r="AA58" s="5"/>
      <c r="AB58" s="5"/>
      <c r="AC58" s="5"/>
    </row>
    <row r="59" spans="1:29" ht="15.75" customHeight="1">
      <c r="A59" s="5"/>
      <c r="B59" s="5"/>
      <c r="C59" s="6"/>
      <c r="D59" s="6"/>
      <c r="E59" s="6"/>
      <c r="F59" s="6"/>
      <c r="G59" s="6"/>
      <c r="H59" s="6"/>
      <c r="I59" s="5"/>
      <c r="J59" s="5"/>
      <c r="K59" s="5"/>
      <c r="L59" s="5"/>
      <c r="M59" s="5"/>
      <c r="N59" s="5"/>
      <c r="O59" s="5"/>
      <c r="P59" s="5"/>
      <c r="Q59" s="5"/>
      <c r="R59" s="5"/>
      <c r="S59" s="5"/>
      <c r="T59" s="5"/>
      <c r="U59" s="5"/>
      <c r="V59" s="5"/>
      <c r="W59" s="5"/>
      <c r="X59" s="5"/>
      <c r="Y59" s="5"/>
      <c r="Z59" s="5"/>
      <c r="AA59" s="5"/>
      <c r="AB59" s="5"/>
      <c r="AC59" s="5"/>
    </row>
    <row r="60" spans="1:29" ht="15.75" customHeight="1">
      <c r="A60" s="5"/>
      <c r="B60" s="5"/>
      <c r="C60" s="6"/>
      <c r="D60" s="6"/>
      <c r="E60" s="6"/>
      <c r="F60" s="6"/>
      <c r="G60" s="6"/>
      <c r="H60" s="6"/>
      <c r="I60" s="5"/>
      <c r="J60" s="5"/>
      <c r="K60" s="5"/>
      <c r="L60" s="5"/>
      <c r="M60" s="5"/>
      <c r="N60" s="5"/>
      <c r="O60" s="5"/>
      <c r="P60" s="5"/>
      <c r="Q60" s="5"/>
      <c r="R60" s="5"/>
      <c r="S60" s="5"/>
      <c r="T60" s="5"/>
      <c r="U60" s="5"/>
      <c r="V60" s="5"/>
      <c r="W60" s="5"/>
      <c r="X60" s="5"/>
      <c r="Y60" s="5"/>
      <c r="Z60" s="5"/>
      <c r="AA60" s="5"/>
      <c r="AB60" s="5"/>
      <c r="AC60" s="5"/>
    </row>
    <row r="61" spans="1:29" ht="15.75" customHeight="1">
      <c r="A61" s="5"/>
      <c r="B61" s="5"/>
      <c r="C61" s="6"/>
      <c r="D61" s="6"/>
      <c r="E61" s="6"/>
      <c r="F61" s="6"/>
      <c r="G61" s="6"/>
      <c r="H61" s="6"/>
      <c r="I61" s="5"/>
      <c r="J61" s="5"/>
      <c r="K61" s="5"/>
      <c r="L61" s="5"/>
      <c r="M61" s="5"/>
      <c r="N61" s="5"/>
      <c r="O61" s="5"/>
      <c r="P61" s="5"/>
      <c r="Q61" s="5"/>
      <c r="R61" s="5"/>
      <c r="S61" s="5"/>
      <c r="T61" s="5"/>
      <c r="U61" s="5"/>
      <c r="V61" s="5"/>
      <c r="W61" s="5"/>
      <c r="X61" s="5"/>
      <c r="Y61" s="5"/>
      <c r="Z61" s="5"/>
      <c r="AA61" s="5"/>
      <c r="AB61" s="5"/>
      <c r="AC61" s="5"/>
    </row>
    <row r="62" spans="1:29" ht="15.75" customHeight="1">
      <c r="A62" s="5"/>
      <c r="B62" s="5"/>
      <c r="C62" s="6"/>
      <c r="D62" s="6"/>
      <c r="E62" s="6"/>
      <c r="F62" s="6"/>
      <c r="G62" s="6"/>
      <c r="H62" s="6"/>
      <c r="I62" s="5"/>
      <c r="J62" s="5"/>
      <c r="K62" s="5"/>
      <c r="L62" s="5"/>
      <c r="M62" s="5"/>
      <c r="N62" s="5"/>
      <c r="O62" s="5"/>
      <c r="P62" s="5"/>
      <c r="Q62" s="5"/>
      <c r="R62" s="5"/>
      <c r="S62" s="5"/>
      <c r="T62" s="5"/>
      <c r="U62" s="5"/>
      <c r="V62" s="5"/>
      <c r="W62" s="5"/>
      <c r="X62" s="5"/>
      <c r="Y62" s="5"/>
      <c r="Z62" s="5"/>
      <c r="AA62" s="5"/>
      <c r="AB62" s="5"/>
      <c r="AC62" s="5"/>
    </row>
    <row r="63" spans="1:29" ht="15.75" customHeight="1">
      <c r="A63" s="5"/>
      <c r="B63" s="5"/>
      <c r="C63" s="6"/>
      <c r="D63" s="6"/>
      <c r="E63" s="6"/>
      <c r="F63" s="6"/>
      <c r="G63" s="6"/>
      <c r="H63" s="6"/>
      <c r="I63" s="5"/>
      <c r="J63" s="5"/>
      <c r="K63" s="5"/>
      <c r="L63" s="5"/>
      <c r="M63" s="5"/>
      <c r="N63" s="5"/>
      <c r="O63" s="5"/>
      <c r="P63" s="5"/>
      <c r="Q63" s="5"/>
      <c r="R63" s="5"/>
      <c r="S63" s="5"/>
      <c r="T63" s="5"/>
      <c r="U63" s="5"/>
      <c r="V63" s="5"/>
      <c r="W63" s="5"/>
      <c r="X63" s="5"/>
      <c r="Y63" s="5"/>
      <c r="Z63" s="5"/>
      <c r="AA63" s="5"/>
      <c r="AB63" s="5"/>
      <c r="AC63" s="5"/>
    </row>
    <row r="64" spans="1:29" ht="15.75" customHeight="1">
      <c r="A64" s="5"/>
      <c r="B64" s="5"/>
      <c r="C64" s="6"/>
      <c r="D64" s="6"/>
      <c r="E64" s="6"/>
      <c r="F64" s="6"/>
      <c r="G64" s="6"/>
      <c r="H64" s="6"/>
      <c r="I64" s="5"/>
      <c r="J64" s="5"/>
      <c r="K64" s="5"/>
      <c r="L64" s="5"/>
      <c r="M64" s="5"/>
      <c r="N64" s="5"/>
      <c r="O64" s="5"/>
      <c r="P64" s="5"/>
      <c r="Q64" s="5"/>
      <c r="R64" s="5"/>
      <c r="S64" s="5"/>
      <c r="T64" s="5"/>
      <c r="U64" s="5"/>
      <c r="V64" s="5"/>
      <c r="W64" s="5"/>
      <c r="X64" s="5"/>
      <c r="Y64" s="5"/>
      <c r="Z64" s="5"/>
      <c r="AA64" s="5"/>
      <c r="AB64" s="5"/>
      <c r="AC64" s="5"/>
    </row>
    <row r="65" spans="1:29" ht="15.75" customHeight="1">
      <c r="A65" s="5"/>
      <c r="B65" s="5"/>
      <c r="C65" s="6"/>
      <c r="D65" s="6"/>
      <c r="E65" s="6"/>
      <c r="F65" s="6"/>
      <c r="G65" s="6"/>
      <c r="H65" s="6"/>
      <c r="I65" s="5"/>
      <c r="J65" s="5"/>
      <c r="K65" s="5"/>
      <c r="L65" s="5"/>
      <c r="M65" s="5"/>
      <c r="N65" s="5"/>
      <c r="O65" s="5"/>
      <c r="P65" s="5"/>
      <c r="Q65" s="5"/>
      <c r="R65" s="5"/>
      <c r="S65" s="5"/>
      <c r="T65" s="5"/>
      <c r="U65" s="5"/>
      <c r="V65" s="5"/>
      <c r="W65" s="5"/>
      <c r="X65" s="5"/>
      <c r="Y65" s="5"/>
      <c r="Z65" s="5"/>
      <c r="AA65" s="5"/>
      <c r="AB65" s="5"/>
      <c r="AC65" s="5"/>
    </row>
    <row r="66" spans="1:29" ht="15.75" customHeight="1">
      <c r="A66" s="5"/>
      <c r="B66" s="5"/>
      <c r="C66" s="6"/>
      <c r="D66" s="6"/>
      <c r="E66" s="6"/>
      <c r="F66" s="6"/>
      <c r="G66" s="6"/>
      <c r="H66" s="6"/>
      <c r="I66" s="5"/>
      <c r="J66" s="5"/>
      <c r="K66" s="5"/>
      <c r="L66" s="5"/>
      <c r="M66" s="5"/>
      <c r="N66" s="5"/>
      <c r="O66" s="5"/>
      <c r="P66" s="5"/>
      <c r="Q66" s="5"/>
      <c r="R66" s="5"/>
      <c r="S66" s="5"/>
      <c r="T66" s="5"/>
      <c r="U66" s="5"/>
      <c r="V66" s="5"/>
      <c r="W66" s="5"/>
      <c r="X66" s="5"/>
      <c r="Y66" s="5"/>
      <c r="Z66" s="5"/>
      <c r="AA66" s="5"/>
      <c r="AB66" s="5"/>
      <c r="AC66" s="5"/>
    </row>
    <row r="67" spans="1:29" ht="15.75" customHeight="1">
      <c r="A67" s="5"/>
      <c r="B67" s="5"/>
      <c r="C67" s="6"/>
      <c r="D67" s="6"/>
      <c r="E67" s="6"/>
      <c r="F67" s="6"/>
      <c r="G67" s="6"/>
      <c r="H67" s="6"/>
      <c r="I67" s="5"/>
      <c r="J67" s="5"/>
      <c r="K67" s="5"/>
      <c r="L67" s="5"/>
      <c r="M67" s="5"/>
      <c r="N67" s="5"/>
      <c r="O67" s="5"/>
      <c r="P67" s="5"/>
      <c r="Q67" s="5"/>
      <c r="R67" s="5"/>
      <c r="S67" s="5"/>
      <c r="T67" s="5"/>
      <c r="U67" s="5"/>
      <c r="V67" s="5"/>
      <c r="W67" s="5"/>
      <c r="X67" s="5"/>
      <c r="Y67" s="5"/>
      <c r="Z67" s="5"/>
      <c r="AA67" s="5"/>
      <c r="AB67" s="5"/>
      <c r="AC67" s="5"/>
    </row>
    <row r="68" spans="1:29" ht="15.75" customHeight="1">
      <c r="A68" s="5"/>
      <c r="B68" s="5"/>
      <c r="C68" s="6"/>
      <c r="D68" s="6"/>
      <c r="E68" s="6"/>
      <c r="F68" s="6"/>
      <c r="G68" s="6"/>
      <c r="H68" s="6"/>
      <c r="I68" s="5"/>
      <c r="J68" s="5"/>
      <c r="K68" s="5"/>
      <c r="L68" s="5"/>
      <c r="M68" s="5"/>
      <c r="N68" s="5"/>
      <c r="O68" s="5"/>
      <c r="P68" s="5"/>
      <c r="Q68" s="5"/>
      <c r="R68" s="5"/>
      <c r="S68" s="5"/>
      <c r="T68" s="5"/>
      <c r="U68" s="5"/>
      <c r="V68" s="5"/>
      <c r="W68" s="5"/>
      <c r="X68" s="5"/>
      <c r="Y68" s="5"/>
      <c r="Z68" s="5"/>
      <c r="AA68" s="5"/>
      <c r="AB68" s="5"/>
      <c r="AC68" s="5"/>
    </row>
    <row r="69" spans="1:29" ht="15.75" customHeight="1">
      <c r="A69" s="5"/>
      <c r="B69" s="5"/>
      <c r="C69" s="6"/>
      <c r="D69" s="6"/>
      <c r="E69" s="6"/>
      <c r="F69" s="6"/>
      <c r="G69" s="6"/>
      <c r="H69" s="6"/>
      <c r="I69" s="5"/>
      <c r="J69" s="5"/>
      <c r="K69" s="5"/>
      <c r="L69" s="5"/>
      <c r="M69" s="5"/>
      <c r="N69" s="5"/>
      <c r="O69" s="5"/>
      <c r="P69" s="5"/>
      <c r="Q69" s="5"/>
      <c r="R69" s="5"/>
      <c r="S69" s="5"/>
      <c r="T69" s="5"/>
      <c r="U69" s="5"/>
      <c r="V69" s="5"/>
      <c r="W69" s="5"/>
      <c r="X69" s="5"/>
      <c r="Y69" s="5"/>
      <c r="Z69" s="5"/>
      <c r="AA69" s="5"/>
      <c r="AB69" s="5"/>
      <c r="AC69" s="5"/>
    </row>
    <row r="70" spans="1:29" ht="15.75" customHeight="1">
      <c r="A70" s="5"/>
      <c r="B70" s="5"/>
      <c r="C70" s="6"/>
      <c r="D70" s="6"/>
      <c r="E70" s="6"/>
      <c r="F70" s="6"/>
      <c r="G70" s="6"/>
      <c r="H70" s="6"/>
      <c r="I70" s="5"/>
      <c r="J70" s="5"/>
      <c r="K70" s="5"/>
      <c r="L70" s="5"/>
      <c r="M70" s="5"/>
      <c r="N70" s="5"/>
      <c r="O70" s="5"/>
      <c r="P70" s="5"/>
      <c r="Q70" s="5"/>
      <c r="R70" s="5"/>
      <c r="S70" s="5"/>
      <c r="T70" s="5"/>
      <c r="U70" s="5"/>
      <c r="V70" s="5"/>
      <c r="W70" s="5"/>
      <c r="X70" s="5"/>
      <c r="Y70" s="5"/>
      <c r="Z70" s="5"/>
      <c r="AA70" s="5"/>
      <c r="AB70" s="5"/>
      <c r="AC70" s="5"/>
    </row>
    <row r="71" spans="1:29" ht="15.75" customHeight="1">
      <c r="A71" s="5"/>
      <c r="B71" s="5"/>
      <c r="C71" s="6"/>
      <c r="D71" s="6"/>
      <c r="E71" s="6"/>
      <c r="F71" s="6"/>
      <c r="G71" s="6"/>
      <c r="H71" s="6"/>
      <c r="I71" s="5"/>
      <c r="J71" s="5"/>
      <c r="K71" s="5"/>
      <c r="L71" s="5"/>
      <c r="M71" s="5"/>
      <c r="N71" s="5"/>
      <c r="O71" s="5"/>
      <c r="P71" s="5"/>
      <c r="Q71" s="5"/>
      <c r="R71" s="5"/>
      <c r="S71" s="5"/>
      <c r="T71" s="5"/>
      <c r="U71" s="5"/>
      <c r="V71" s="5"/>
      <c r="W71" s="5"/>
      <c r="X71" s="5"/>
      <c r="Y71" s="5"/>
      <c r="Z71" s="5"/>
      <c r="AA71" s="5"/>
      <c r="AB71" s="5"/>
      <c r="AC71" s="5"/>
    </row>
    <row r="72" spans="1:29" ht="15.75" customHeight="1">
      <c r="A72" s="5"/>
      <c r="B72" s="5"/>
      <c r="C72" s="6"/>
      <c r="D72" s="6"/>
      <c r="E72" s="6"/>
      <c r="F72" s="6"/>
      <c r="G72" s="6"/>
      <c r="H72" s="6"/>
      <c r="I72" s="5"/>
      <c r="J72" s="5"/>
      <c r="K72" s="5"/>
      <c r="L72" s="5"/>
      <c r="M72" s="5"/>
      <c r="N72" s="5"/>
      <c r="O72" s="5"/>
      <c r="P72" s="5"/>
      <c r="Q72" s="5"/>
      <c r="R72" s="5"/>
      <c r="S72" s="5"/>
      <c r="T72" s="5"/>
      <c r="U72" s="5"/>
      <c r="V72" s="5"/>
      <c r="W72" s="5"/>
      <c r="X72" s="5"/>
      <c r="Y72" s="5"/>
      <c r="Z72" s="5"/>
      <c r="AA72" s="5"/>
      <c r="AB72" s="5"/>
      <c r="AC72" s="5"/>
    </row>
    <row r="73" spans="1:29" ht="15.75" customHeight="1">
      <c r="A73" s="5"/>
      <c r="B73" s="5"/>
      <c r="C73" s="6"/>
      <c r="D73" s="6"/>
      <c r="E73" s="6"/>
      <c r="F73" s="6"/>
      <c r="G73" s="6"/>
      <c r="H73" s="6"/>
      <c r="I73" s="5"/>
      <c r="J73" s="5"/>
      <c r="K73" s="5"/>
      <c r="L73" s="5"/>
      <c r="M73" s="5"/>
      <c r="N73" s="5"/>
      <c r="O73" s="5"/>
      <c r="P73" s="5"/>
      <c r="Q73" s="5"/>
      <c r="R73" s="5"/>
      <c r="S73" s="5"/>
      <c r="T73" s="5"/>
      <c r="U73" s="5"/>
      <c r="V73" s="5"/>
      <c r="W73" s="5"/>
      <c r="X73" s="5"/>
      <c r="Y73" s="5"/>
      <c r="Z73" s="5"/>
      <c r="AA73" s="5"/>
      <c r="AB73" s="5"/>
      <c r="AC73" s="5"/>
    </row>
    <row r="74" spans="1:29" ht="15.75" customHeight="1">
      <c r="A74" s="5"/>
      <c r="B74" s="5"/>
      <c r="C74" s="6"/>
      <c r="D74" s="6"/>
      <c r="E74" s="6"/>
      <c r="F74" s="6"/>
      <c r="G74" s="6"/>
      <c r="H74" s="6"/>
      <c r="I74" s="5"/>
      <c r="J74" s="5"/>
      <c r="K74" s="5"/>
      <c r="L74" s="5"/>
      <c r="M74" s="5"/>
      <c r="N74" s="5"/>
      <c r="O74" s="5"/>
      <c r="P74" s="5"/>
      <c r="Q74" s="5"/>
      <c r="R74" s="5"/>
      <c r="S74" s="5"/>
      <c r="T74" s="5"/>
      <c r="U74" s="5"/>
      <c r="V74" s="5"/>
      <c r="W74" s="5"/>
      <c r="X74" s="5"/>
      <c r="Y74" s="5"/>
      <c r="Z74" s="5"/>
      <c r="AA74" s="5"/>
      <c r="AB74" s="5"/>
      <c r="AC74" s="5"/>
    </row>
    <row r="75" spans="1:29" ht="15.75" customHeight="1">
      <c r="A75" s="5"/>
      <c r="B75" s="5"/>
      <c r="C75" s="6"/>
      <c r="D75" s="6"/>
      <c r="E75" s="6"/>
      <c r="F75" s="6"/>
      <c r="G75" s="6"/>
      <c r="H75" s="6"/>
      <c r="I75" s="5"/>
      <c r="J75" s="5"/>
      <c r="K75" s="5"/>
      <c r="L75" s="5"/>
      <c r="M75" s="5"/>
      <c r="N75" s="5"/>
      <c r="O75" s="5"/>
      <c r="P75" s="5"/>
      <c r="Q75" s="5"/>
      <c r="R75" s="5"/>
      <c r="S75" s="5"/>
      <c r="T75" s="5"/>
      <c r="U75" s="5"/>
      <c r="V75" s="5"/>
      <c r="W75" s="5"/>
      <c r="X75" s="5"/>
      <c r="Y75" s="5"/>
      <c r="Z75" s="5"/>
      <c r="AA75" s="5"/>
      <c r="AB75" s="5"/>
      <c r="AC75" s="5"/>
    </row>
    <row r="76" spans="1:29" ht="15.75" customHeight="1">
      <c r="A76" s="5"/>
      <c r="B76" s="5"/>
      <c r="C76" s="6"/>
      <c r="D76" s="6"/>
      <c r="E76" s="6"/>
      <c r="F76" s="6"/>
      <c r="G76" s="6"/>
      <c r="H76" s="6"/>
      <c r="I76" s="5"/>
      <c r="J76" s="5"/>
      <c r="K76" s="5"/>
      <c r="L76" s="5"/>
      <c r="M76" s="5"/>
      <c r="N76" s="5"/>
      <c r="O76" s="5"/>
      <c r="P76" s="5"/>
      <c r="Q76" s="5"/>
      <c r="R76" s="5"/>
      <c r="S76" s="5"/>
      <c r="T76" s="5"/>
      <c r="U76" s="5"/>
      <c r="V76" s="5"/>
      <c r="W76" s="5"/>
      <c r="X76" s="5"/>
      <c r="Y76" s="5"/>
      <c r="Z76" s="5"/>
      <c r="AA76" s="5"/>
      <c r="AB76" s="5"/>
      <c r="AC76" s="5"/>
    </row>
    <row r="77" spans="1:29" ht="15.75" customHeight="1">
      <c r="A77" s="5"/>
      <c r="B77" s="5"/>
      <c r="C77" s="6"/>
      <c r="D77" s="6"/>
      <c r="E77" s="6"/>
      <c r="F77" s="6"/>
      <c r="G77" s="6"/>
      <c r="H77" s="6"/>
      <c r="I77" s="5"/>
      <c r="J77" s="5"/>
      <c r="K77" s="5"/>
      <c r="L77" s="5"/>
      <c r="M77" s="5"/>
      <c r="N77" s="5"/>
      <c r="O77" s="5"/>
      <c r="P77" s="5"/>
      <c r="Q77" s="5"/>
      <c r="R77" s="5"/>
      <c r="S77" s="5"/>
      <c r="T77" s="5"/>
      <c r="U77" s="5"/>
      <c r="V77" s="5"/>
      <c r="W77" s="5"/>
      <c r="X77" s="5"/>
      <c r="Y77" s="5"/>
      <c r="Z77" s="5"/>
      <c r="AA77" s="5"/>
      <c r="AB77" s="5"/>
      <c r="AC77" s="5"/>
    </row>
    <row r="78" spans="1:29" ht="15.75" customHeight="1">
      <c r="A78" s="5"/>
      <c r="B78" s="5"/>
      <c r="C78" s="6"/>
      <c r="D78" s="6"/>
      <c r="E78" s="6"/>
      <c r="F78" s="6"/>
      <c r="G78" s="6"/>
      <c r="H78" s="6"/>
      <c r="I78" s="5"/>
      <c r="J78" s="5"/>
      <c r="K78" s="5"/>
      <c r="L78" s="5"/>
      <c r="M78" s="5"/>
      <c r="N78" s="5"/>
      <c r="O78" s="5"/>
      <c r="P78" s="5"/>
      <c r="Q78" s="5"/>
      <c r="R78" s="5"/>
      <c r="S78" s="5"/>
      <c r="T78" s="5"/>
      <c r="U78" s="5"/>
      <c r="V78" s="5"/>
      <c r="W78" s="5"/>
      <c r="X78" s="5"/>
      <c r="Y78" s="5"/>
      <c r="Z78" s="5"/>
      <c r="AA78" s="5"/>
      <c r="AB78" s="5"/>
      <c r="AC78" s="5"/>
    </row>
    <row r="79" spans="1:29" ht="15.75" customHeight="1">
      <c r="A79" s="5"/>
      <c r="B79" s="5"/>
      <c r="C79" s="6"/>
      <c r="D79" s="6"/>
      <c r="E79" s="6"/>
      <c r="F79" s="6"/>
      <c r="G79" s="6"/>
      <c r="H79" s="6"/>
      <c r="I79" s="5"/>
      <c r="J79" s="5"/>
      <c r="K79" s="5"/>
      <c r="L79" s="5"/>
      <c r="M79" s="5"/>
      <c r="N79" s="5"/>
      <c r="O79" s="5"/>
      <c r="P79" s="5"/>
      <c r="Q79" s="5"/>
      <c r="R79" s="5"/>
      <c r="S79" s="5"/>
      <c r="T79" s="5"/>
      <c r="U79" s="5"/>
      <c r="V79" s="5"/>
      <c r="W79" s="5"/>
      <c r="X79" s="5"/>
      <c r="Y79" s="5"/>
      <c r="Z79" s="5"/>
      <c r="AA79" s="5"/>
      <c r="AB79" s="5"/>
      <c r="AC79" s="5"/>
    </row>
    <row r="80" spans="1:29" ht="15.75" customHeight="1">
      <c r="A80" s="5"/>
      <c r="B80" s="5"/>
      <c r="C80" s="6"/>
      <c r="D80" s="6"/>
      <c r="E80" s="6"/>
      <c r="F80" s="6"/>
      <c r="G80" s="6"/>
      <c r="H80" s="6"/>
      <c r="I80" s="5"/>
      <c r="J80" s="5"/>
      <c r="K80" s="5"/>
      <c r="L80" s="5"/>
      <c r="M80" s="5"/>
      <c r="N80" s="5"/>
      <c r="O80" s="5"/>
      <c r="P80" s="5"/>
      <c r="Q80" s="5"/>
      <c r="R80" s="5"/>
      <c r="S80" s="5"/>
      <c r="T80" s="5"/>
      <c r="U80" s="5"/>
      <c r="V80" s="5"/>
      <c r="W80" s="5"/>
      <c r="X80" s="5"/>
      <c r="Y80" s="5"/>
      <c r="Z80" s="5"/>
      <c r="AA80" s="5"/>
      <c r="AB80" s="5"/>
      <c r="AC80" s="5"/>
    </row>
    <row r="81" spans="1:29" ht="15.75" customHeight="1">
      <c r="A81" s="5"/>
      <c r="B81" s="5"/>
      <c r="C81" s="6"/>
      <c r="D81" s="6"/>
      <c r="E81" s="6"/>
      <c r="F81" s="6"/>
      <c r="G81" s="6"/>
      <c r="H81" s="6"/>
      <c r="I81" s="5"/>
      <c r="J81" s="5"/>
      <c r="K81" s="5"/>
      <c r="L81" s="5"/>
      <c r="M81" s="5"/>
      <c r="N81" s="5"/>
      <c r="O81" s="5"/>
      <c r="P81" s="5"/>
      <c r="Q81" s="5"/>
      <c r="R81" s="5"/>
      <c r="S81" s="5"/>
      <c r="T81" s="5"/>
      <c r="U81" s="5"/>
      <c r="V81" s="5"/>
      <c r="W81" s="5"/>
      <c r="X81" s="5"/>
      <c r="Y81" s="5"/>
      <c r="Z81" s="5"/>
      <c r="AA81" s="5"/>
      <c r="AB81" s="5"/>
      <c r="AC81" s="5"/>
    </row>
    <row r="82" spans="1:29" ht="15.75" customHeight="1">
      <c r="A82" s="5"/>
      <c r="B82" s="5"/>
      <c r="C82" s="6"/>
      <c r="D82" s="6"/>
      <c r="E82" s="6"/>
      <c r="F82" s="6"/>
      <c r="G82" s="6"/>
      <c r="H82" s="6"/>
      <c r="I82" s="5"/>
      <c r="J82" s="5"/>
      <c r="K82" s="5"/>
      <c r="L82" s="5"/>
      <c r="M82" s="5"/>
      <c r="N82" s="5"/>
      <c r="O82" s="5"/>
      <c r="P82" s="5"/>
      <c r="Q82" s="5"/>
      <c r="R82" s="5"/>
      <c r="S82" s="5"/>
      <c r="T82" s="5"/>
      <c r="U82" s="5"/>
      <c r="V82" s="5"/>
      <c r="W82" s="5"/>
      <c r="X82" s="5"/>
      <c r="Y82" s="5"/>
      <c r="Z82" s="5"/>
      <c r="AA82" s="5"/>
      <c r="AB82" s="5"/>
      <c r="AC82" s="5"/>
    </row>
    <row r="83" spans="1:29" ht="15.75" customHeight="1">
      <c r="A83" s="5"/>
      <c r="B83" s="5"/>
      <c r="C83" s="6"/>
      <c r="D83" s="6"/>
      <c r="E83" s="6"/>
      <c r="F83" s="6"/>
      <c r="G83" s="6"/>
      <c r="H83" s="6"/>
      <c r="I83" s="5"/>
      <c r="J83" s="5"/>
      <c r="K83" s="5"/>
      <c r="L83" s="5"/>
      <c r="M83" s="5"/>
      <c r="N83" s="5"/>
      <c r="O83" s="5"/>
      <c r="P83" s="5"/>
      <c r="Q83" s="5"/>
      <c r="R83" s="5"/>
      <c r="S83" s="5"/>
      <c r="T83" s="5"/>
      <c r="U83" s="5"/>
      <c r="V83" s="5"/>
      <c r="W83" s="5"/>
      <c r="X83" s="5"/>
      <c r="Y83" s="5"/>
      <c r="Z83" s="5"/>
      <c r="AA83" s="5"/>
      <c r="AB83" s="5"/>
      <c r="AC83" s="5"/>
    </row>
    <row r="84" spans="1:29" ht="15.75" customHeight="1">
      <c r="A84" s="5"/>
      <c r="B84" s="5"/>
      <c r="C84" s="6"/>
      <c r="D84" s="6"/>
      <c r="E84" s="6"/>
      <c r="F84" s="6"/>
      <c r="G84" s="6"/>
      <c r="H84" s="6"/>
      <c r="I84" s="5"/>
      <c r="J84" s="5"/>
      <c r="K84" s="5"/>
      <c r="L84" s="5"/>
      <c r="M84" s="5"/>
      <c r="N84" s="5"/>
      <c r="O84" s="5"/>
      <c r="P84" s="5"/>
      <c r="Q84" s="5"/>
      <c r="R84" s="5"/>
      <c r="S84" s="5"/>
      <c r="T84" s="5"/>
      <c r="U84" s="5"/>
      <c r="V84" s="5"/>
      <c r="W84" s="5"/>
      <c r="X84" s="5"/>
      <c r="Y84" s="5"/>
      <c r="Z84" s="5"/>
      <c r="AA84" s="5"/>
      <c r="AB84" s="5"/>
      <c r="AC84" s="5"/>
    </row>
    <row r="85" spans="1:29" ht="15.75" customHeight="1">
      <c r="A85" s="5"/>
      <c r="B85" s="5"/>
      <c r="C85" s="6"/>
      <c r="D85" s="6"/>
      <c r="E85" s="6"/>
      <c r="F85" s="6"/>
      <c r="G85" s="6"/>
      <c r="H85" s="6"/>
      <c r="I85" s="5"/>
      <c r="J85" s="5"/>
      <c r="K85" s="5"/>
      <c r="L85" s="5"/>
      <c r="M85" s="5"/>
      <c r="N85" s="5"/>
      <c r="O85" s="5"/>
      <c r="P85" s="5"/>
      <c r="Q85" s="5"/>
      <c r="R85" s="5"/>
      <c r="S85" s="5"/>
      <c r="T85" s="5"/>
      <c r="U85" s="5"/>
      <c r="V85" s="5"/>
      <c r="W85" s="5"/>
      <c r="X85" s="5"/>
      <c r="Y85" s="5"/>
      <c r="Z85" s="5"/>
      <c r="AA85" s="5"/>
      <c r="AB85" s="5"/>
      <c r="AC85" s="5"/>
    </row>
    <row r="86" spans="1:29" ht="15.75" customHeight="1">
      <c r="A86" s="5"/>
      <c r="B86" s="5"/>
      <c r="C86" s="6"/>
      <c r="D86" s="6"/>
      <c r="E86" s="6"/>
      <c r="F86" s="6"/>
      <c r="G86" s="6"/>
      <c r="H86" s="6"/>
      <c r="I86" s="5"/>
      <c r="J86" s="5"/>
      <c r="K86" s="5"/>
      <c r="L86" s="5"/>
      <c r="M86" s="5"/>
      <c r="N86" s="5"/>
      <c r="O86" s="5"/>
      <c r="P86" s="5"/>
      <c r="Q86" s="5"/>
      <c r="R86" s="5"/>
      <c r="S86" s="5"/>
      <c r="T86" s="5"/>
      <c r="U86" s="5"/>
      <c r="V86" s="5"/>
      <c r="W86" s="5"/>
      <c r="X86" s="5"/>
      <c r="Y86" s="5"/>
      <c r="Z86" s="5"/>
      <c r="AA86" s="5"/>
      <c r="AB86" s="5"/>
      <c r="AC86" s="5"/>
    </row>
    <row r="87" spans="1:29" ht="15.75" customHeight="1">
      <c r="A87" s="5"/>
      <c r="B87" s="5"/>
      <c r="C87" s="6"/>
      <c r="D87" s="6"/>
      <c r="E87" s="6"/>
      <c r="F87" s="6"/>
      <c r="G87" s="6"/>
      <c r="H87" s="6"/>
      <c r="I87" s="5"/>
      <c r="J87" s="5"/>
      <c r="K87" s="5"/>
      <c r="L87" s="5"/>
      <c r="M87" s="5"/>
      <c r="N87" s="5"/>
      <c r="O87" s="5"/>
      <c r="P87" s="5"/>
      <c r="Q87" s="5"/>
      <c r="R87" s="5"/>
      <c r="S87" s="5"/>
      <c r="T87" s="5"/>
      <c r="U87" s="5"/>
      <c r="V87" s="5"/>
      <c r="W87" s="5"/>
      <c r="X87" s="5"/>
      <c r="Y87" s="5"/>
      <c r="Z87" s="5"/>
      <c r="AA87" s="5"/>
      <c r="AB87" s="5"/>
      <c r="AC87" s="5"/>
    </row>
    <row r="88" spans="1:29" ht="15.75" customHeight="1">
      <c r="A88" s="5"/>
      <c r="B88" s="5"/>
      <c r="C88" s="6"/>
      <c r="D88" s="6"/>
      <c r="E88" s="6"/>
      <c r="F88" s="6"/>
      <c r="G88" s="6"/>
      <c r="H88" s="6"/>
      <c r="I88" s="5"/>
      <c r="J88" s="5"/>
      <c r="K88" s="5"/>
      <c r="L88" s="5"/>
      <c r="M88" s="5"/>
      <c r="N88" s="5"/>
      <c r="O88" s="5"/>
      <c r="P88" s="5"/>
      <c r="Q88" s="5"/>
      <c r="R88" s="5"/>
      <c r="S88" s="5"/>
      <c r="T88" s="5"/>
      <c r="U88" s="5"/>
      <c r="V88" s="5"/>
      <c r="W88" s="5"/>
      <c r="X88" s="5"/>
      <c r="Y88" s="5"/>
      <c r="Z88" s="5"/>
      <c r="AA88" s="5"/>
      <c r="AB88" s="5"/>
      <c r="AC88" s="5"/>
    </row>
    <row r="89" spans="1:29" ht="15.75" customHeight="1">
      <c r="A89" s="5"/>
      <c r="B89" s="5"/>
      <c r="C89" s="6"/>
      <c r="D89" s="6"/>
      <c r="E89" s="6"/>
      <c r="F89" s="6"/>
      <c r="G89" s="6"/>
      <c r="H89" s="6"/>
      <c r="I89" s="5"/>
      <c r="J89" s="5"/>
      <c r="K89" s="5"/>
      <c r="L89" s="5"/>
      <c r="M89" s="5"/>
      <c r="N89" s="5"/>
      <c r="O89" s="5"/>
      <c r="P89" s="5"/>
      <c r="Q89" s="5"/>
      <c r="R89" s="5"/>
      <c r="S89" s="5"/>
      <c r="T89" s="5"/>
      <c r="U89" s="5"/>
      <c r="V89" s="5"/>
      <c r="W89" s="5"/>
      <c r="X89" s="5"/>
      <c r="Y89" s="5"/>
      <c r="Z89" s="5"/>
      <c r="AA89" s="5"/>
      <c r="AB89" s="5"/>
      <c r="AC89" s="5"/>
    </row>
    <row r="90" spans="1:29" ht="15.75" customHeight="1">
      <c r="A90" s="5"/>
      <c r="B90" s="5"/>
      <c r="C90" s="6"/>
      <c r="D90" s="6"/>
      <c r="E90" s="6"/>
      <c r="F90" s="6"/>
      <c r="G90" s="6"/>
      <c r="H90" s="6"/>
      <c r="I90" s="5"/>
      <c r="J90" s="5"/>
      <c r="K90" s="5"/>
      <c r="L90" s="5"/>
      <c r="M90" s="5"/>
      <c r="N90" s="5"/>
      <c r="O90" s="5"/>
      <c r="P90" s="5"/>
      <c r="Q90" s="5"/>
      <c r="R90" s="5"/>
      <c r="S90" s="5"/>
      <c r="T90" s="5"/>
      <c r="U90" s="5"/>
      <c r="V90" s="5"/>
      <c r="W90" s="5"/>
      <c r="X90" s="5"/>
      <c r="Y90" s="5"/>
      <c r="Z90" s="5"/>
      <c r="AA90" s="5"/>
      <c r="AB90" s="5"/>
      <c r="AC90" s="5"/>
    </row>
    <row r="91" spans="1:29" ht="15.75" customHeight="1">
      <c r="A91" s="5"/>
      <c r="B91" s="5"/>
      <c r="C91" s="6"/>
      <c r="D91" s="6"/>
      <c r="E91" s="6"/>
      <c r="F91" s="6"/>
      <c r="G91" s="6"/>
      <c r="H91" s="6"/>
      <c r="I91" s="5"/>
      <c r="J91" s="5"/>
      <c r="K91" s="5"/>
      <c r="L91" s="5"/>
      <c r="M91" s="5"/>
      <c r="N91" s="5"/>
      <c r="O91" s="5"/>
      <c r="P91" s="5"/>
      <c r="Q91" s="5"/>
      <c r="R91" s="5"/>
      <c r="S91" s="5"/>
      <c r="T91" s="5"/>
      <c r="U91" s="5"/>
      <c r="V91" s="5"/>
      <c r="W91" s="5"/>
      <c r="X91" s="5"/>
      <c r="Y91" s="5"/>
      <c r="Z91" s="5"/>
      <c r="AA91" s="5"/>
      <c r="AB91" s="5"/>
      <c r="AC91" s="5"/>
    </row>
    <row r="92" spans="1:29" ht="15.75" customHeight="1">
      <c r="A92" s="5"/>
      <c r="B92" s="5"/>
      <c r="C92" s="6"/>
      <c r="D92" s="6"/>
      <c r="E92" s="6"/>
      <c r="F92" s="6"/>
      <c r="G92" s="6"/>
      <c r="H92" s="6"/>
      <c r="I92" s="5"/>
      <c r="J92" s="5"/>
      <c r="K92" s="5"/>
      <c r="L92" s="5"/>
      <c r="M92" s="5"/>
      <c r="N92" s="5"/>
      <c r="O92" s="5"/>
      <c r="P92" s="5"/>
      <c r="Q92" s="5"/>
      <c r="R92" s="5"/>
      <c r="S92" s="5"/>
      <c r="T92" s="5"/>
      <c r="U92" s="5"/>
      <c r="V92" s="5"/>
      <c r="W92" s="5"/>
      <c r="X92" s="5"/>
      <c r="Y92" s="5"/>
      <c r="Z92" s="5"/>
      <c r="AA92" s="5"/>
      <c r="AB92" s="5"/>
      <c r="AC92" s="5"/>
    </row>
    <row r="93" spans="1:29" ht="15.75" customHeight="1">
      <c r="A93" s="5"/>
      <c r="B93" s="5"/>
      <c r="C93" s="6"/>
      <c r="D93" s="6"/>
      <c r="E93" s="6"/>
      <c r="F93" s="6"/>
      <c r="G93" s="6"/>
      <c r="H93" s="6"/>
      <c r="I93" s="5"/>
      <c r="J93" s="5"/>
      <c r="K93" s="5"/>
      <c r="L93" s="5"/>
      <c r="M93" s="5"/>
      <c r="N93" s="5"/>
      <c r="O93" s="5"/>
      <c r="P93" s="5"/>
      <c r="Q93" s="5"/>
      <c r="R93" s="5"/>
      <c r="S93" s="5"/>
      <c r="T93" s="5"/>
      <c r="U93" s="5"/>
      <c r="V93" s="5"/>
      <c r="W93" s="5"/>
      <c r="X93" s="5"/>
      <c r="Y93" s="5"/>
      <c r="Z93" s="5"/>
      <c r="AA93" s="5"/>
      <c r="AB93" s="5"/>
      <c r="AC93" s="5"/>
    </row>
    <row r="94" spans="1:29" ht="15.75" customHeight="1">
      <c r="A94" s="5"/>
      <c r="B94" s="5"/>
      <c r="C94" s="6"/>
      <c r="D94" s="6"/>
      <c r="E94" s="6"/>
      <c r="F94" s="6"/>
      <c r="G94" s="6"/>
      <c r="H94" s="6"/>
      <c r="I94" s="5"/>
      <c r="J94" s="5"/>
      <c r="K94" s="5"/>
      <c r="L94" s="5"/>
      <c r="M94" s="5"/>
      <c r="N94" s="5"/>
      <c r="O94" s="5"/>
      <c r="P94" s="5"/>
      <c r="Q94" s="5"/>
      <c r="R94" s="5"/>
      <c r="S94" s="5"/>
      <c r="T94" s="5"/>
      <c r="U94" s="5"/>
      <c r="V94" s="5"/>
      <c r="W94" s="5"/>
      <c r="X94" s="5"/>
      <c r="Y94" s="5"/>
      <c r="Z94" s="5"/>
      <c r="AA94" s="5"/>
      <c r="AB94" s="5"/>
      <c r="AC94" s="5"/>
    </row>
    <row r="95" spans="1:29" ht="15.75" customHeight="1">
      <c r="A95" s="5"/>
      <c r="B95" s="5"/>
      <c r="C95" s="6"/>
      <c r="D95" s="6"/>
      <c r="E95" s="6"/>
      <c r="F95" s="6"/>
      <c r="G95" s="6"/>
      <c r="H95" s="6"/>
      <c r="I95" s="5"/>
      <c r="J95" s="5"/>
      <c r="K95" s="5"/>
      <c r="L95" s="5"/>
      <c r="M95" s="5"/>
      <c r="N95" s="5"/>
      <c r="O95" s="5"/>
      <c r="P95" s="5"/>
      <c r="Q95" s="5"/>
      <c r="R95" s="5"/>
      <c r="S95" s="5"/>
      <c r="T95" s="5"/>
      <c r="U95" s="5"/>
      <c r="V95" s="5"/>
      <c r="W95" s="5"/>
      <c r="X95" s="5"/>
      <c r="Y95" s="5"/>
      <c r="Z95" s="5"/>
      <c r="AA95" s="5"/>
      <c r="AB95" s="5"/>
      <c r="AC95" s="5"/>
    </row>
    <row r="96" spans="1:29" ht="15.75" customHeight="1">
      <c r="A96" s="5"/>
      <c r="B96" s="5"/>
      <c r="C96" s="6"/>
      <c r="D96" s="6"/>
      <c r="E96" s="6"/>
      <c r="F96" s="6"/>
      <c r="G96" s="6"/>
      <c r="H96" s="6"/>
      <c r="I96" s="5"/>
      <c r="J96" s="5"/>
      <c r="K96" s="5"/>
      <c r="L96" s="5"/>
      <c r="M96" s="5"/>
      <c r="N96" s="5"/>
      <c r="O96" s="5"/>
      <c r="P96" s="5"/>
      <c r="Q96" s="5"/>
      <c r="R96" s="5"/>
      <c r="S96" s="5"/>
      <c r="T96" s="5"/>
      <c r="U96" s="5"/>
      <c r="V96" s="5"/>
      <c r="W96" s="5"/>
      <c r="X96" s="5"/>
      <c r="Y96" s="5"/>
      <c r="Z96" s="5"/>
      <c r="AA96" s="5"/>
      <c r="AB96" s="5"/>
      <c r="AC96" s="5"/>
    </row>
    <row r="97" spans="1:29" ht="15.75" customHeight="1">
      <c r="A97" s="5"/>
      <c r="B97" s="5"/>
      <c r="C97" s="6"/>
      <c r="D97" s="6"/>
      <c r="E97" s="6"/>
      <c r="F97" s="6"/>
      <c r="G97" s="6"/>
      <c r="H97" s="6"/>
      <c r="I97" s="5"/>
      <c r="J97" s="5"/>
      <c r="K97" s="5"/>
      <c r="L97" s="5"/>
      <c r="M97" s="5"/>
      <c r="N97" s="5"/>
      <c r="O97" s="5"/>
      <c r="P97" s="5"/>
      <c r="Q97" s="5"/>
      <c r="R97" s="5"/>
      <c r="S97" s="5"/>
      <c r="T97" s="5"/>
      <c r="U97" s="5"/>
      <c r="V97" s="5"/>
      <c r="W97" s="5"/>
      <c r="X97" s="5"/>
      <c r="Y97" s="5"/>
      <c r="Z97" s="5"/>
      <c r="AA97" s="5"/>
      <c r="AB97" s="5"/>
      <c r="AC97" s="5"/>
    </row>
    <row r="98" spans="1:29" ht="15.75" customHeight="1">
      <c r="A98" s="5"/>
      <c r="B98" s="5"/>
      <c r="C98" s="6"/>
      <c r="D98" s="6"/>
      <c r="E98" s="6"/>
      <c r="F98" s="6"/>
      <c r="G98" s="6"/>
      <c r="H98" s="6"/>
      <c r="I98" s="5"/>
      <c r="J98" s="5"/>
      <c r="K98" s="5"/>
      <c r="L98" s="5"/>
      <c r="M98" s="5"/>
      <c r="N98" s="5"/>
      <c r="O98" s="5"/>
      <c r="P98" s="5"/>
      <c r="Q98" s="5"/>
      <c r="R98" s="5"/>
      <c r="S98" s="5"/>
      <c r="T98" s="5"/>
      <c r="U98" s="5"/>
      <c r="V98" s="5"/>
      <c r="W98" s="5"/>
      <c r="X98" s="5"/>
      <c r="Y98" s="5"/>
      <c r="Z98" s="5"/>
      <c r="AA98" s="5"/>
      <c r="AB98" s="5"/>
      <c r="AC98" s="5"/>
    </row>
    <row r="99" spans="1:29" ht="15.75" customHeight="1">
      <c r="A99" s="5"/>
      <c r="B99" s="5"/>
      <c r="C99" s="6"/>
      <c r="D99" s="6"/>
      <c r="E99" s="6"/>
      <c r="F99" s="6"/>
      <c r="G99" s="6"/>
      <c r="H99" s="6"/>
      <c r="I99" s="5"/>
      <c r="J99" s="5"/>
      <c r="K99" s="5"/>
      <c r="L99" s="5"/>
      <c r="M99" s="5"/>
      <c r="N99" s="5"/>
      <c r="O99" s="5"/>
      <c r="P99" s="5"/>
      <c r="Q99" s="5"/>
      <c r="R99" s="5"/>
      <c r="S99" s="5"/>
      <c r="T99" s="5"/>
      <c r="U99" s="5"/>
      <c r="V99" s="5"/>
      <c r="W99" s="5"/>
      <c r="X99" s="5"/>
      <c r="Y99" s="5"/>
      <c r="Z99" s="5"/>
      <c r="AA99" s="5"/>
      <c r="AB99" s="5"/>
      <c r="AC99" s="5"/>
    </row>
    <row r="100" spans="1:29" ht="15.75" customHeight="1">
      <c r="A100" s="5"/>
      <c r="B100" s="5"/>
      <c r="C100" s="6"/>
      <c r="D100" s="6"/>
      <c r="E100" s="6"/>
      <c r="F100" s="6"/>
      <c r="G100" s="6"/>
      <c r="H100" s="6"/>
      <c r="I100" s="5"/>
      <c r="J100" s="5"/>
      <c r="K100" s="5"/>
      <c r="L100" s="5"/>
      <c r="M100" s="5"/>
      <c r="N100" s="5"/>
      <c r="O100" s="5"/>
      <c r="P100" s="5"/>
      <c r="Q100" s="5"/>
      <c r="R100" s="5"/>
      <c r="S100" s="5"/>
      <c r="T100" s="5"/>
      <c r="U100" s="5"/>
      <c r="V100" s="5"/>
      <c r="W100" s="5"/>
      <c r="X100" s="5"/>
      <c r="Y100" s="5"/>
      <c r="Z100" s="5"/>
      <c r="AA100" s="5"/>
      <c r="AB100" s="5"/>
      <c r="AC100" s="5"/>
    </row>
    <row r="101" spans="1:29" ht="15.75" customHeight="1">
      <c r="A101" s="5"/>
      <c r="B101" s="5"/>
      <c r="C101" s="6"/>
      <c r="D101" s="6"/>
      <c r="E101" s="6"/>
      <c r="F101" s="6"/>
      <c r="G101" s="6"/>
      <c r="H101" s="6"/>
      <c r="I101" s="5"/>
      <c r="J101" s="5"/>
      <c r="K101" s="5"/>
      <c r="L101" s="5"/>
      <c r="M101" s="5"/>
      <c r="N101" s="5"/>
      <c r="O101" s="5"/>
      <c r="P101" s="5"/>
      <c r="Q101" s="5"/>
      <c r="R101" s="5"/>
      <c r="S101" s="5"/>
      <c r="T101" s="5"/>
      <c r="U101" s="5"/>
      <c r="V101" s="5"/>
      <c r="W101" s="5"/>
      <c r="X101" s="5"/>
      <c r="Y101" s="5"/>
      <c r="Z101" s="5"/>
      <c r="AA101" s="5"/>
      <c r="AB101" s="5"/>
      <c r="AC101" s="5"/>
    </row>
    <row r="102" spans="1:29" ht="15.75" customHeight="1">
      <c r="A102" s="5"/>
      <c r="B102" s="5"/>
      <c r="C102" s="6"/>
      <c r="D102" s="6"/>
      <c r="E102" s="6"/>
      <c r="F102" s="6"/>
      <c r="G102" s="6"/>
      <c r="H102" s="6"/>
      <c r="I102" s="5"/>
      <c r="J102" s="5"/>
      <c r="K102" s="5"/>
      <c r="L102" s="5"/>
      <c r="M102" s="5"/>
      <c r="N102" s="5"/>
      <c r="O102" s="5"/>
      <c r="P102" s="5"/>
      <c r="Q102" s="5"/>
      <c r="R102" s="5"/>
      <c r="S102" s="5"/>
      <c r="T102" s="5"/>
      <c r="U102" s="5"/>
      <c r="V102" s="5"/>
      <c r="W102" s="5"/>
      <c r="X102" s="5"/>
      <c r="Y102" s="5"/>
      <c r="Z102" s="5"/>
      <c r="AA102" s="5"/>
      <c r="AB102" s="5"/>
      <c r="AC102" s="5"/>
    </row>
    <row r="103" spans="1:29" ht="15.75" customHeight="1">
      <c r="A103" s="5"/>
      <c r="B103" s="5"/>
      <c r="C103" s="6"/>
      <c r="D103" s="6"/>
      <c r="E103" s="6"/>
      <c r="F103" s="6"/>
      <c r="G103" s="6"/>
      <c r="H103" s="6"/>
      <c r="I103" s="5"/>
      <c r="J103" s="5"/>
      <c r="K103" s="5"/>
      <c r="L103" s="5"/>
      <c r="M103" s="5"/>
      <c r="N103" s="5"/>
      <c r="O103" s="5"/>
      <c r="P103" s="5"/>
      <c r="Q103" s="5"/>
      <c r="R103" s="5"/>
      <c r="S103" s="5"/>
      <c r="T103" s="5"/>
      <c r="U103" s="5"/>
      <c r="V103" s="5"/>
      <c r="W103" s="5"/>
      <c r="X103" s="5"/>
      <c r="Y103" s="5"/>
      <c r="Z103" s="5"/>
      <c r="AA103" s="5"/>
      <c r="AB103" s="5"/>
      <c r="AC103" s="5"/>
    </row>
    <row r="104" spans="1:29" ht="15.75" customHeight="1">
      <c r="A104" s="5"/>
      <c r="B104" s="5"/>
      <c r="C104" s="6"/>
      <c r="D104" s="6"/>
      <c r="E104" s="6"/>
      <c r="F104" s="6"/>
      <c r="G104" s="6"/>
      <c r="H104" s="6"/>
      <c r="I104" s="5"/>
      <c r="J104" s="5"/>
      <c r="K104" s="5"/>
      <c r="L104" s="5"/>
      <c r="M104" s="5"/>
      <c r="N104" s="5"/>
      <c r="O104" s="5"/>
      <c r="P104" s="5"/>
      <c r="Q104" s="5"/>
      <c r="R104" s="5"/>
      <c r="S104" s="5"/>
      <c r="T104" s="5"/>
      <c r="U104" s="5"/>
      <c r="V104" s="5"/>
      <c r="W104" s="5"/>
      <c r="X104" s="5"/>
      <c r="Y104" s="5"/>
      <c r="Z104" s="5"/>
      <c r="AA104" s="5"/>
      <c r="AB104" s="5"/>
      <c r="AC104" s="5"/>
    </row>
    <row r="105" spans="1:29" ht="15.75" customHeight="1">
      <c r="A105" s="5"/>
      <c r="B105" s="5"/>
      <c r="C105" s="6"/>
      <c r="D105" s="6"/>
      <c r="E105" s="6"/>
      <c r="F105" s="6"/>
      <c r="G105" s="6"/>
      <c r="H105" s="6"/>
      <c r="I105" s="5"/>
      <c r="J105" s="5"/>
      <c r="K105" s="5"/>
      <c r="L105" s="5"/>
      <c r="M105" s="5"/>
      <c r="N105" s="5"/>
      <c r="O105" s="5"/>
      <c r="P105" s="5"/>
      <c r="Q105" s="5"/>
      <c r="R105" s="5"/>
      <c r="S105" s="5"/>
      <c r="T105" s="5"/>
      <c r="U105" s="5"/>
      <c r="V105" s="5"/>
      <c r="W105" s="5"/>
      <c r="X105" s="5"/>
      <c r="Y105" s="5"/>
      <c r="Z105" s="5"/>
      <c r="AA105" s="5"/>
      <c r="AB105" s="5"/>
      <c r="AC105" s="5"/>
    </row>
    <row r="106" spans="1:29" ht="15.75" customHeight="1">
      <c r="A106" s="5"/>
      <c r="B106" s="5"/>
      <c r="C106" s="6"/>
      <c r="D106" s="6"/>
      <c r="E106" s="6"/>
      <c r="F106" s="6"/>
      <c r="G106" s="6"/>
      <c r="H106" s="6"/>
      <c r="I106" s="5"/>
      <c r="J106" s="5"/>
      <c r="K106" s="5"/>
      <c r="L106" s="5"/>
      <c r="M106" s="5"/>
      <c r="N106" s="5"/>
      <c r="O106" s="5"/>
      <c r="P106" s="5"/>
      <c r="Q106" s="5"/>
      <c r="R106" s="5"/>
      <c r="S106" s="5"/>
      <c r="T106" s="5"/>
      <c r="U106" s="5"/>
      <c r="V106" s="5"/>
      <c r="W106" s="5"/>
      <c r="X106" s="5"/>
      <c r="Y106" s="5"/>
      <c r="Z106" s="5"/>
      <c r="AA106" s="5"/>
      <c r="AB106" s="5"/>
      <c r="AC106" s="5"/>
    </row>
    <row r="107" spans="1:29" ht="15.75" customHeight="1">
      <c r="A107" s="5"/>
      <c r="B107" s="5"/>
      <c r="C107" s="6"/>
      <c r="D107" s="6"/>
      <c r="E107" s="6"/>
      <c r="F107" s="6"/>
      <c r="G107" s="6"/>
      <c r="H107" s="6"/>
      <c r="I107" s="5"/>
      <c r="J107" s="5"/>
      <c r="K107" s="5"/>
      <c r="L107" s="5"/>
      <c r="M107" s="5"/>
      <c r="N107" s="5"/>
      <c r="O107" s="5"/>
      <c r="P107" s="5"/>
      <c r="Q107" s="5"/>
      <c r="R107" s="5"/>
      <c r="S107" s="5"/>
      <c r="T107" s="5"/>
      <c r="U107" s="5"/>
      <c r="V107" s="5"/>
      <c r="W107" s="5"/>
      <c r="X107" s="5"/>
      <c r="Y107" s="5"/>
      <c r="Z107" s="5"/>
      <c r="AA107" s="5"/>
      <c r="AB107" s="5"/>
      <c r="AC107" s="5"/>
    </row>
    <row r="108" spans="1:29" ht="15.75" customHeight="1">
      <c r="A108" s="5"/>
      <c r="B108" s="5"/>
      <c r="C108" s="6"/>
      <c r="D108" s="6"/>
      <c r="E108" s="6"/>
      <c r="F108" s="6"/>
      <c r="G108" s="6"/>
      <c r="H108" s="6"/>
      <c r="I108" s="5"/>
      <c r="J108" s="5"/>
      <c r="K108" s="5"/>
      <c r="L108" s="5"/>
      <c r="M108" s="5"/>
      <c r="N108" s="5"/>
      <c r="O108" s="5"/>
      <c r="P108" s="5"/>
      <c r="Q108" s="5"/>
      <c r="R108" s="5"/>
      <c r="S108" s="5"/>
      <c r="T108" s="5"/>
      <c r="U108" s="5"/>
      <c r="V108" s="5"/>
      <c r="W108" s="5"/>
      <c r="X108" s="5"/>
      <c r="Y108" s="5"/>
      <c r="Z108" s="5"/>
      <c r="AA108" s="5"/>
      <c r="AB108" s="5"/>
      <c r="AC108" s="5"/>
    </row>
    <row r="109" spans="1:29" ht="15.75" customHeight="1">
      <c r="A109" s="5"/>
      <c r="B109" s="5"/>
      <c r="C109" s="6"/>
      <c r="D109" s="6"/>
      <c r="E109" s="6"/>
      <c r="F109" s="6"/>
      <c r="G109" s="6"/>
      <c r="H109" s="6"/>
      <c r="I109" s="5"/>
      <c r="J109" s="5"/>
      <c r="K109" s="5"/>
      <c r="L109" s="5"/>
      <c r="M109" s="5"/>
      <c r="N109" s="5"/>
      <c r="O109" s="5"/>
      <c r="P109" s="5"/>
      <c r="Q109" s="5"/>
      <c r="R109" s="5"/>
      <c r="S109" s="5"/>
      <c r="T109" s="5"/>
      <c r="U109" s="5"/>
      <c r="V109" s="5"/>
      <c r="W109" s="5"/>
      <c r="X109" s="5"/>
      <c r="Y109" s="5"/>
      <c r="Z109" s="5"/>
      <c r="AA109" s="5"/>
      <c r="AB109" s="5"/>
      <c r="AC109" s="5"/>
    </row>
    <row r="110" spans="1:29" ht="15.75" customHeight="1">
      <c r="A110" s="5"/>
      <c r="B110" s="5"/>
      <c r="C110" s="6"/>
      <c r="D110" s="6"/>
      <c r="E110" s="6"/>
      <c r="F110" s="6"/>
      <c r="G110" s="6"/>
      <c r="H110" s="6"/>
      <c r="I110" s="5"/>
      <c r="J110" s="5"/>
      <c r="K110" s="5"/>
      <c r="L110" s="5"/>
      <c r="M110" s="5"/>
      <c r="N110" s="5"/>
      <c r="O110" s="5"/>
      <c r="P110" s="5"/>
      <c r="Q110" s="5"/>
      <c r="R110" s="5"/>
      <c r="S110" s="5"/>
      <c r="T110" s="5"/>
      <c r="U110" s="5"/>
      <c r="V110" s="5"/>
      <c r="W110" s="5"/>
      <c r="X110" s="5"/>
      <c r="Y110" s="5"/>
      <c r="Z110" s="5"/>
      <c r="AA110" s="5"/>
      <c r="AB110" s="5"/>
      <c r="AC110" s="5"/>
    </row>
    <row r="111" spans="1:29" ht="15.75" customHeight="1">
      <c r="A111" s="5"/>
      <c r="B111" s="5"/>
      <c r="C111" s="6"/>
      <c r="D111" s="6"/>
      <c r="E111" s="6"/>
      <c r="F111" s="6"/>
      <c r="G111" s="6"/>
      <c r="H111" s="6"/>
      <c r="I111" s="5"/>
      <c r="J111" s="5"/>
      <c r="K111" s="5"/>
      <c r="L111" s="5"/>
      <c r="M111" s="5"/>
      <c r="N111" s="5"/>
      <c r="O111" s="5"/>
      <c r="P111" s="5"/>
      <c r="Q111" s="5"/>
      <c r="R111" s="5"/>
      <c r="S111" s="5"/>
      <c r="T111" s="5"/>
      <c r="U111" s="5"/>
      <c r="V111" s="5"/>
      <c r="W111" s="5"/>
      <c r="X111" s="5"/>
      <c r="Y111" s="5"/>
      <c r="Z111" s="5"/>
      <c r="AA111" s="5"/>
      <c r="AB111" s="5"/>
      <c r="AC111" s="5"/>
    </row>
    <row r="112" spans="1:29" ht="15.75" customHeight="1">
      <c r="A112" s="5"/>
      <c r="B112" s="5"/>
      <c r="C112" s="6"/>
      <c r="D112" s="6"/>
      <c r="E112" s="6"/>
      <c r="F112" s="6"/>
      <c r="G112" s="6"/>
      <c r="H112" s="6"/>
      <c r="I112" s="5"/>
      <c r="J112" s="5"/>
      <c r="K112" s="5"/>
      <c r="L112" s="5"/>
      <c r="M112" s="5"/>
      <c r="N112" s="5"/>
      <c r="O112" s="5"/>
      <c r="P112" s="5"/>
      <c r="Q112" s="5"/>
      <c r="R112" s="5"/>
      <c r="S112" s="5"/>
      <c r="T112" s="5"/>
      <c r="U112" s="5"/>
      <c r="V112" s="5"/>
      <c r="W112" s="5"/>
      <c r="X112" s="5"/>
      <c r="Y112" s="5"/>
      <c r="Z112" s="5"/>
      <c r="AA112" s="5"/>
      <c r="AB112" s="5"/>
      <c r="AC112" s="5"/>
    </row>
    <row r="113" spans="1:29" ht="15.75" customHeight="1">
      <c r="A113" s="5"/>
      <c r="B113" s="5"/>
      <c r="C113" s="6"/>
      <c r="D113" s="6"/>
      <c r="E113" s="6"/>
      <c r="F113" s="6"/>
      <c r="G113" s="6"/>
      <c r="H113" s="6"/>
      <c r="I113" s="5"/>
      <c r="J113" s="5"/>
      <c r="K113" s="5"/>
      <c r="L113" s="5"/>
      <c r="M113" s="5"/>
      <c r="N113" s="5"/>
      <c r="O113" s="5"/>
      <c r="P113" s="5"/>
      <c r="Q113" s="5"/>
      <c r="R113" s="5"/>
      <c r="S113" s="5"/>
      <c r="T113" s="5"/>
      <c r="U113" s="5"/>
      <c r="V113" s="5"/>
      <c r="W113" s="5"/>
      <c r="X113" s="5"/>
      <c r="Y113" s="5"/>
      <c r="Z113" s="5"/>
      <c r="AA113" s="5"/>
      <c r="AB113" s="5"/>
      <c r="AC113" s="5"/>
    </row>
    <row r="114" spans="1:29" ht="15.75" customHeight="1">
      <c r="A114" s="5"/>
      <c r="B114" s="5"/>
      <c r="C114" s="6"/>
      <c r="D114" s="6"/>
      <c r="E114" s="6"/>
      <c r="F114" s="6"/>
      <c r="G114" s="6"/>
      <c r="H114" s="6"/>
      <c r="I114" s="5"/>
      <c r="J114" s="5"/>
      <c r="K114" s="5"/>
      <c r="L114" s="5"/>
      <c r="M114" s="5"/>
      <c r="N114" s="5"/>
      <c r="O114" s="5"/>
      <c r="P114" s="5"/>
      <c r="Q114" s="5"/>
      <c r="R114" s="5"/>
      <c r="S114" s="5"/>
      <c r="T114" s="5"/>
      <c r="U114" s="5"/>
      <c r="V114" s="5"/>
      <c r="W114" s="5"/>
      <c r="X114" s="5"/>
      <c r="Y114" s="5"/>
      <c r="Z114" s="5"/>
      <c r="AA114" s="5"/>
      <c r="AB114" s="5"/>
      <c r="AC114" s="5"/>
    </row>
    <row r="115" spans="1:29" ht="15.75" customHeight="1">
      <c r="A115" s="5"/>
      <c r="B115" s="5"/>
      <c r="C115" s="6"/>
      <c r="D115" s="6"/>
      <c r="E115" s="6"/>
      <c r="F115" s="6"/>
      <c r="G115" s="6"/>
      <c r="H115" s="6"/>
      <c r="I115" s="5"/>
      <c r="J115" s="5"/>
      <c r="K115" s="5"/>
      <c r="L115" s="5"/>
      <c r="M115" s="5"/>
      <c r="N115" s="5"/>
      <c r="O115" s="5"/>
      <c r="P115" s="5"/>
      <c r="Q115" s="5"/>
      <c r="R115" s="5"/>
      <c r="S115" s="5"/>
      <c r="T115" s="5"/>
      <c r="U115" s="5"/>
      <c r="V115" s="5"/>
      <c r="W115" s="5"/>
      <c r="X115" s="5"/>
      <c r="Y115" s="5"/>
      <c r="Z115" s="5"/>
      <c r="AA115" s="5"/>
      <c r="AB115" s="5"/>
      <c r="AC115" s="5"/>
    </row>
    <row r="116" spans="1:29" ht="15.75" customHeight="1">
      <c r="A116" s="5"/>
      <c r="B116" s="5"/>
      <c r="C116" s="6"/>
      <c r="D116" s="6"/>
      <c r="E116" s="6"/>
      <c r="F116" s="6"/>
      <c r="G116" s="6"/>
      <c r="H116" s="6"/>
      <c r="I116" s="5"/>
      <c r="J116" s="5"/>
      <c r="K116" s="5"/>
      <c r="L116" s="5"/>
      <c r="M116" s="5"/>
      <c r="N116" s="5"/>
      <c r="O116" s="5"/>
      <c r="P116" s="5"/>
      <c r="Q116" s="5"/>
      <c r="R116" s="5"/>
      <c r="S116" s="5"/>
      <c r="T116" s="5"/>
      <c r="U116" s="5"/>
      <c r="V116" s="5"/>
      <c r="W116" s="5"/>
      <c r="X116" s="5"/>
      <c r="Y116" s="5"/>
      <c r="Z116" s="5"/>
      <c r="AA116" s="5"/>
      <c r="AB116" s="5"/>
      <c r="AC116" s="5"/>
    </row>
    <row r="117" spans="1:29" ht="15.75" customHeight="1">
      <c r="A117" s="5"/>
      <c r="B117" s="5"/>
      <c r="C117" s="6"/>
      <c r="D117" s="6"/>
      <c r="E117" s="6"/>
      <c r="F117" s="6"/>
      <c r="G117" s="6"/>
      <c r="H117" s="6"/>
      <c r="I117" s="5"/>
      <c r="J117" s="5"/>
      <c r="K117" s="5"/>
      <c r="L117" s="5"/>
      <c r="M117" s="5"/>
      <c r="N117" s="5"/>
      <c r="O117" s="5"/>
      <c r="P117" s="5"/>
      <c r="Q117" s="5"/>
      <c r="R117" s="5"/>
      <c r="S117" s="5"/>
      <c r="T117" s="5"/>
      <c r="U117" s="5"/>
      <c r="V117" s="5"/>
      <c r="W117" s="5"/>
      <c r="X117" s="5"/>
      <c r="Y117" s="5"/>
      <c r="Z117" s="5"/>
      <c r="AA117" s="5"/>
      <c r="AB117" s="5"/>
      <c r="AC117" s="5"/>
    </row>
    <row r="118" spans="1:29" ht="15.75" customHeight="1">
      <c r="A118" s="5"/>
      <c r="B118" s="5"/>
      <c r="C118" s="6"/>
      <c r="D118" s="6"/>
      <c r="E118" s="6"/>
      <c r="F118" s="6"/>
      <c r="G118" s="6"/>
      <c r="H118" s="6"/>
      <c r="I118" s="5"/>
      <c r="J118" s="5"/>
      <c r="K118" s="5"/>
      <c r="L118" s="5"/>
      <c r="M118" s="5"/>
      <c r="N118" s="5"/>
      <c r="O118" s="5"/>
      <c r="P118" s="5"/>
      <c r="Q118" s="5"/>
      <c r="R118" s="5"/>
      <c r="S118" s="5"/>
      <c r="T118" s="5"/>
      <c r="U118" s="5"/>
      <c r="V118" s="5"/>
      <c r="W118" s="5"/>
      <c r="X118" s="5"/>
      <c r="Y118" s="5"/>
      <c r="Z118" s="5"/>
      <c r="AA118" s="5"/>
      <c r="AB118" s="5"/>
      <c r="AC118" s="5"/>
    </row>
    <row r="119" spans="1:29" ht="15.75" customHeight="1">
      <c r="A119" s="5"/>
      <c r="B119" s="5"/>
      <c r="C119" s="6"/>
      <c r="D119" s="6"/>
      <c r="E119" s="6"/>
      <c r="F119" s="6"/>
      <c r="G119" s="6"/>
      <c r="H119" s="6"/>
      <c r="I119" s="5"/>
      <c r="J119" s="5"/>
      <c r="K119" s="5"/>
      <c r="L119" s="5"/>
      <c r="M119" s="5"/>
      <c r="N119" s="5"/>
      <c r="O119" s="5"/>
      <c r="P119" s="5"/>
      <c r="Q119" s="5"/>
      <c r="R119" s="5"/>
      <c r="S119" s="5"/>
      <c r="T119" s="5"/>
      <c r="U119" s="5"/>
      <c r="V119" s="5"/>
      <c r="W119" s="5"/>
      <c r="X119" s="5"/>
      <c r="Y119" s="5"/>
      <c r="Z119" s="5"/>
      <c r="AA119" s="5"/>
      <c r="AB119" s="5"/>
      <c r="AC119" s="5"/>
    </row>
    <row r="120" spans="1:29" ht="15.75" customHeight="1">
      <c r="A120" s="5"/>
      <c r="B120" s="5"/>
      <c r="C120" s="6"/>
      <c r="D120" s="6"/>
      <c r="E120" s="6"/>
      <c r="F120" s="6"/>
      <c r="G120" s="6"/>
      <c r="H120" s="6"/>
      <c r="I120" s="5"/>
      <c r="J120" s="5"/>
      <c r="K120" s="5"/>
      <c r="L120" s="5"/>
      <c r="M120" s="5"/>
      <c r="N120" s="5"/>
      <c r="O120" s="5"/>
      <c r="P120" s="5"/>
      <c r="Q120" s="5"/>
      <c r="R120" s="5"/>
      <c r="S120" s="5"/>
      <c r="T120" s="5"/>
      <c r="U120" s="5"/>
      <c r="V120" s="5"/>
      <c r="W120" s="5"/>
      <c r="X120" s="5"/>
      <c r="Y120" s="5"/>
      <c r="Z120" s="5"/>
      <c r="AA120" s="5"/>
      <c r="AB120" s="5"/>
      <c r="AC120" s="5"/>
    </row>
    <row r="121" spans="1:29" ht="15.75" customHeight="1">
      <c r="A121" s="5"/>
      <c r="B121" s="5"/>
      <c r="C121" s="6"/>
      <c r="D121" s="6"/>
      <c r="E121" s="6"/>
      <c r="F121" s="6"/>
      <c r="G121" s="6"/>
      <c r="H121" s="6"/>
      <c r="I121" s="5"/>
      <c r="J121" s="5"/>
      <c r="K121" s="5"/>
      <c r="L121" s="5"/>
      <c r="M121" s="5"/>
      <c r="N121" s="5"/>
      <c r="O121" s="5"/>
      <c r="P121" s="5"/>
      <c r="Q121" s="5"/>
      <c r="R121" s="5"/>
      <c r="S121" s="5"/>
      <c r="T121" s="5"/>
      <c r="U121" s="5"/>
      <c r="V121" s="5"/>
      <c r="W121" s="5"/>
      <c r="X121" s="5"/>
      <c r="Y121" s="5"/>
      <c r="Z121" s="5"/>
      <c r="AA121" s="5"/>
      <c r="AB121" s="5"/>
      <c r="AC121" s="5"/>
    </row>
    <row r="122" spans="1:29" ht="15.75" customHeight="1">
      <c r="A122" s="5"/>
      <c r="B122" s="5"/>
      <c r="C122" s="6"/>
      <c r="D122" s="6"/>
      <c r="E122" s="6"/>
      <c r="F122" s="6"/>
      <c r="G122" s="6"/>
      <c r="H122" s="6"/>
      <c r="I122" s="5"/>
      <c r="J122" s="5"/>
      <c r="K122" s="5"/>
      <c r="L122" s="5"/>
      <c r="M122" s="5"/>
      <c r="N122" s="5"/>
      <c r="O122" s="5"/>
      <c r="P122" s="5"/>
      <c r="Q122" s="5"/>
      <c r="R122" s="5"/>
      <c r="S122" s="5"/>
      <c r="T122" s="5"/>
      <c r="U122" s="5"/>
      <c r="V122" s="5"/>
      <c r="W122" s="5"/>
      <c r="X122" s="5"/>
      <c r="Y122" s="5"/>
      <c r="Z122" s="5"/>
      <c r="AA122" s="5"/>
      <c r="AB122" s="5"/>
      <c r="AC122" s="5"/>
    </row>
    <row r="123" spans="1:29" ht="15.75" customHeight="1">
      <c r="A123" s="5"/>
      <c r="B123" s="5"/>
      <c r="C123" s="6"/>
      <c r="D123" s="6"/>
      <c r="E123" s="6"/>
      <c r="F123" s="6"/>
      <c r="G123" s="6"/>
      <c r="H123" s="6"/>
      <c r="I123" s="5"/>
      <c r="J123" s="5"/>
      <c r="K123" s="5"/>
      <c r="L123" s="5"/>
      <c r="M123" s="5"/>
      <c r="N123" s="5"/>
      <c r="O123" s="5"/>
      <c r="P123" s="5"/>
      <c r="Q123" s="5"/>
      <c r="R123" s="5"/>
      <c r="S123" s="5"/>
      <c r="T123" s="5"/>
      <c r="U123" s="5"/>
      <c r="V123" s="5"/>
      <c r="W123" s="5"/>
      <c r="X123" s="5"/>
      <c r="Y123" s="5"/>
      <c r="Z123" s="5"/>
      <c r="AA123" s="5"/>
      <c r="AB123" s="5"/>
      <c r="AC123" s="5"/>
    </row>
    <row r="124" spans="1:29" ht="15.75" customHeight="1">
      <c r="A124" s="5"/>
      <c r="B124" s="5"/>
      <c r="C124" s="6"/>
      <c r="D124" s="6"/>
      <c r="E124" s="6"/>
      <c r="F124" s="6"/>
      <c r="G124" s="6"/>
      <c r="H124" s="6"/>
      <c r="I124" s="5"/>
      <c r="J124" s="5"/>
      <c r="K124" s="5"/>
      <c r="L124" s="5"/>
      <c r="M124" s="5"/>
      <c r="N124" s="5"/>
      <c r="O124" s="5"/>
      <c r="P124" s="5"/>
      <c r="Q124" s="5"/>
      <c r="R124" s="5"/>
      <c r="S124" s="5"/>
      <c r="T124" s="5"/>
      <c r="U124" s="5"/>
      <c r="V124" s="5"/>
      <c r="W124" s="5"/>
      <c r="X124" s="5"/>
      <c r="Y124" s="5"/>
      <c r="Z124" s="5"/>
      <c r="AA124" s="5"/>
      <c r="AB124" s="5"/>
      <c r="AC124" s="5"/>
    </row>
    <row r="125" spans="1:29" ht="15.75" customHeight="1">
      <c r="A125" s="5"/>
      <c r="B125" s="5"/>
      <c r="C125" s="6"/>
      <c r="D125" s="6"/>
      <c r="E125" s="6"/>
      <c r="F125" s="6"/>
      <c r="G125" s="6"/>
      <c r="H125" s="6"/>
      <c r="I125" s="5"/>
      <c r="J125" s="5"/>
      <c r="K125" s="5"/>
      <c r="L125" s="5"/>
      <c r="M125" s="5"/>
      <c r="N125" s="5"/>
      <c r="O125" s="5"/>
      <c r="P125" s="5"/>
      <c r="Q125" s="5"/>
      <c r="R125" s="5"/>
      <c r="S125" s="5"/>
      <c r="T125" s="5"/>
      <c r="U125" s="5"/>
      <c r="V125" s="5"/>
      <c r="W125" s="5"/>
      <c r="X125" s="5"/>
      <c r="Y125" s="5"/>
      <c r="Z125" s="5"/>
      <c r="AA125" s="5"/>
      <c r="AB125" s="5"/>
      <c r="AC125" s="5"/>
    </row>
    <row r="126" spans="1:29" ht="15.75" customHeight="1">
      <c r="A126" s="5"/>
      <c r="B126" s="5"/>
      <c r="C126" s="6"/>
      <c r="D126" s="6"/>
      <c r="E126" s="6"/>
      <c r="F126" s="6"/>
      <c r="G126" s="6"/>
      <c r="H126" s="6"/>
      <c r="I126" s="5"/>
      <c r="J126" s="5"/>
      <c r="K126" s="5"/>
      <c r="L126" s="5"/>
      <c r="M126" s="5"/>
      <c r="N126" s="5"/>
      <c r="O126" s="5"/>
      <c r="P126" s="5"/>
      <c r="Q126" s="5"/>
      <c r="R126" s="5"/>
      <c r="S126" s="5"/>
      <c r="T126" s="5"/>
      <c r="U126" s="5"/>
      <c r="V126" s="5"/>
      <c r="W126" s="5"/>
      <c r="X126" s="5"/>
      <c r="Y126" s="5"/>
      <c r="Z126" s="5"/>
      <c r="AA126" s="5"/>
      <c r="AB126" s="5"/>
      <c r="AC126" s="5"/>
    </row>
    <row r="127" spans="1:29" ht="15.75" customHeight="1">
      <c r="A127" s="5"/>
      <c r="B127" s="5"/>
      <c r="C127" s="6"/>
      <c r="D127" s="6"/>
      <c r="E127" s="6"/>
      <c r="F127" s="6"/>
      <c r="G127" s="6"/>
      <c r="H127" s="6"/>
      <c r="I127" s="5"/>
      <c r="J127" s="5"/>
      <c r="K127" s="5"/>
      <c r="L127" s="5"/>
      <c r="M127" s="5"/>
      <c r="N127" s="5"/>
      <c r="O127" s="5"/>
      <c r="P127" s="5"/>
      <c r="Q127" s="5"/>
      <c r="R127" s="5"/>
      <c r="S127" s="5"/>
      <c r="T127" s="5"/>
      <c r="U127" s="5"/>
      <c r="V127" s="5"/>
      <c r="W127" s="5"/>
      <c r="X127" s="5"/>
      <c r="Y127" s="5"/>
      <c r="Z127" s="5"/>
      <c r="AA127" s="5"/>
      <c r="AB127" s="5"/>
      <c r="AC127" s="5"/>
    </row>
    <row r="128" spans="1:29" ht="15.75" customHeight="1">
      <c r="A128" s="5"/>
      <c r="B128" s="5"/>
      <c r="C128" s="6"/>
      <c r="D128" s="6"/>
      <c r="E128" s="6"/>
      <c r="F128" s="6"/>
      <c r="G128" s="6"/>
      <c r="H128" s="6"/>
      <c r="I128" s="5"/>
      <c r="J128" s="5"/>
      <c r="K128" s="5"/>
      <c r="L128" s="5"/>
      <c r="M128" s="5"/>
      <c r="N128" s="5"/>
      <c r="O128" s="5"/>
      <c r="P128" s="5"/>
      <c r="Q128" s="5"/>
      <c r="R128" s="5"/>
      <c r="S128" s="5"/>
      <c r="T128" s="5"/>
      <c r="U128" s="5"/>
      <c r="V128" s="5"/>
      <c r="W128" s="5"/>
      <c r="X128" s="5"/>
      <c r="Y128" s="5"/>
      <c r="Z128" s="5"/>
      <c r="AA128" s="5"/>
      <c r="AB128" s="5"/>
      <c r="AC128" s="5"/>
    </row>
    <row r="129" spans="1:29" ht="15.75" customHeight="1">
      <c r="A129" s="5"/>
      <c r="B129" s="5"/>
      <c r="C129" s="6"/>
      <c r="D129" s="6"/>
      <c r="E129" s="6"/>
      <c r="F129" s="6"/>
      <c r="G129" s="6"/>
      <c r="H129" s="6"/>
      <c r="I129" s="5"/>
      <c r="J129" s="5"/>
      <c r="K129" s="5"/>
      <c r="L129" s="5"/>
      <c r="M129" s="5"/>
      <c r="N129" s="5"/>
      <c r="O129" s="5"/>
      <c r="P129" s="5"/>
      <c r="Q129" s="5"/>
      <c r="R129" s="5"/>
      <c r="S129" s="5"/>
      <c r="T129" s="5"/>
      <c r="U129" s="5"/>
      <c r="V129" s="5"/>
      <c r="W129" s="5"/>
      <c r="X129" s="5"/>
      <c r="Y129" s="5"/>
      <c r="Z129" s="5"/>
      <c r="AA129" s="5"/>
      <c r="AB129" s="5"/>
      <c r="AC129" s="5"/>
    </row>
    <row r="130" spans="1:29" ht="15.75" customHeight="1">
      <c r="A130" s="5"/>
      <c r="B130" s="5"/>
      <c r="C130" s="6"/>
      <c r="D130" s="6"/>
      <c r="E130" s="6"/>
      <c r="F130" s="6"/>
      <c r="G130" s="6"/>
      <c r="H130" s="6"/>
      <c r="I130" s="5"/>
      <c r="J130" s="5"/>
      <c r="K130" s="5"/>
      <c r="L130" s="5"/>
      <c r="M130" s="5"/>
      <c r="N130" s="5"/>
      <c r="O130" s="5"/>
      <c r="P130" s="5"/>
      <c r="Q130" s="5"/>
      <c r="R130" s="5"/>
      <c r="S130" s="5"/>
      <c r="T130" s="5"/>
      <c r="U130" s="5"/>
      <c r="V130" s="5"/>
      <c r="W130" s="5"/>
      <c r="X130" s="5"/>
      <c r="Y130" s="5"/>
      <c r="Z130" s="5"/>
      <c r="AA130" s="5"/>
      <c r="AB130" s="5"/>
      <c r="AC130" s="5"/>
    </row>
    <row r="131" spans="1:29" ht="15.75" customHeight="1">
      <c r="A131" s="5"/>
      <c r="B131" s="5"/>
      <c r="C131" s="6"/>
      <c r="D131" s="6"/>
      <c r="E131" s="6"/>
      <c r="F131" s="6"/>
      <c r="G131" s="6"/>
      <c r="H131" s="6"/>
      <c r="I131" s="5"/>
      <c r="J131" s="5"/>
      <c r="K131" s="5"/>
      <c r="L131" s="5"/>
      <c r="M131" s="5"/>
      <c r="N131" s="5"/>
      <c r="O131" s="5"/>
      <c r="P131" s="5"/>
      <c r="Q131" s="5"/>
      <c r="R131" s="5"/>
      <c r="S131" s="5"/>
      <c r="T131" s="5"/>
      <c r="U131" s="5"/>
      <c r="V131" s="5"/>
      <c r="W131" s="5"/>
      <c r="X131" s="5"/>
      <c r="Y131" s="5"/>
      <c r="Z131" s="5"/>
      <c r="AA131" s="5"/>
      <c r="AB131" s="5"/>
      <c r="AC131" s="5"/>
    </row>
    <row r="132" spans="1:29" ht="15.75" customHeight="1">
      <c r="A132" s="5"/>
      <c r="B132" s="5"/>
      <c r="C132" s="6"/>
      <c r="D132" s="6"/>
      <c r="E132" s="6"/>
      <c r="F132" s="6"/>
      <c r="G132" s="6"/>
      <c r="H132" s="6"/>
      <c r="I132" s="5"/>
      <c r="J132" s="5"/>
      <c r="K132" s="5"/>
      <c r="L132" s="5"/>
      <c r="M132" s="5"/>
      <c r="N132" s="5"/>
      <c r="O132" s="5"/>
      <c r="P132" s="5"/>
      <c r="Q132" s="5"/>
      <c r="R132" s="5"/>
      <c r="S132" s="5"/>
      <c r="T132" s="5"/>
      <c r="U132" s="5"/>
      <c r="V132" s="5"/>
      <c r="W132" s="5"/>
      <c r="X132" s="5"/>
      <c r="Y132" s="5"/>
      <c r="Z132" s="5"/>
      <c r="AA132" s="5"/>
      <c r="AB132" s="5"/>
      <c r="AC132" s="5"/>
    </row>
    <row r="133" spans="1:29" ht="15.75" customHeight="1">
      <c r="A133" s="5"/>
      <c r="B133" s="5"/>
      <c r="C133" s="6"/>
      <c r="D133" s="6"/>
      <c r="E133" s="6"/>
      <c r="F133" s="6"/>
      <c r="G133" s="6"/>
      <c r="H133" s="6"/>
      <c r="I133" s="5"/>
      <c r="J133" s="5"/>
      <c r="K133" s="5"/>
      <c r="L133" s="5"/>
      <c r="M133" s="5"/>
      <c r="N133" s="5"/>
      <c r="O133" s="5"/>
      <c r="P133" s="5"/>
      <c r="Q133" s="5"/>
      <c r="R133" s="5"/>
      <c r="S133" s="5"/>
      <c r="T133" s="5"/>
      <c r="U133" s="5"/>
      <c r="V133" s="5"/>
      <c r="W133" s="5"/>
      <c r="X133" s="5"/>
      <c r="Y133" s="5"/>
      <c r="Z133" s="5"/>
      <c r="AA133" s="5"/>
      <c r="AB133" s="5"/>
      <c r="AC133" s="5"/>
    </row>
    <row r="134" spans="1:29" ht="15.75" customHeight="1">
      <c r="A134" s="5"/>
      <c r="B134" s="5"/>
      <c r="C134" s="6"/>
      <c r="D134" s="6"/>
      <c r="E134" s="6"/>
      <c r="F134" s="6"/>
      <c r="G134" s="6"/>
      <c r="H134" s="6"/>
      <c r="I134" s="5"/>
      <c r="J134" s="5"/>
      <c r="K134" s="5"/>
      <c r="L134" s="5"/>
      <c r="M134" s="5"/>
      <c r="N134" s="5"/>
      <c r="O134" s="5"/>
      <c r="P134" s="5"/>
      <c r="Q134" s="5"/>
      <c r="R134" s="5"/>
      <c r="S134" s="5"/>
      <c r="T134" s="5"/>
      <c r="U134" s="5"/>
      <c r="V134" s="5"/>
      <c r="W134" s="5"/>
      <c r="X134" s="5"/>
      <c r="Y134" s="5"/>
      <c r="Z134" s="5"/>
      <c r="AA134" s="5"/>
      <c r="AB134" s="5"/>
      <c r="AC134" s="5"/>
    </row>
    <row r="135" spans="1:29" ht="15.75" customHeight="1">
      <c r="A135" s="5"/>
      <c r="B135" s="5"/>
      <c r="C135" s="6"/>
      <c r="D135" s="6"/>
      <c r="E135" s="6"/>
      <c r="F135" s="6"/>
      <c r="G135" s="6"/>
      <c r="H135" s="6"/>
      <c r="I135" s="5"/>
      <c r="J135" s="5"/>
      <c r="K135" s="5"/>
      <c r="L135" s="5"/>
      <c r="M135" s="5"/>
      <c r="N135" s="5"/>
      <c r="O135" s="5"/>
      <c r="P135" s="5"/>
      <c r="Q135" s="5"/>
      <c r="R135" s="5"/>
      <c r="S135" s="5"/>
      <c r="T135" s="5"/>
      <c r="U135" s="5"/>
      <c r="V135" s="5"/>
      <c r="W135" s="5"/>
      <c r="X135" s="5"/>
      <c r="Y135" s="5"/>
      <c r="Z135" s="5"/>
      <c r="AA135" s="5"/>
      <c r="AB135" s="5"/>
      <c r="AC135" s="5"/>
    </row>
    <row r="136" spans="1:29" ht="15.75" customHeight="1">
      <c r="A136" s="5"/>
      <c r="B136" s="5"/>
      <c r="C136" s="6"/>
      <c r="D136" s="6"/>
      <c r="E136" s="6"/>
      <c r="F136" s="6"/>
      <c r="G136" s="6"/>
      <c r="H136" s="6"/>
      <c r="I136" s="5"/>
      <c r="J136" s="5"/>
      <c r="K136" s="5"/>
      <c r="L136" s="5"/>
      <c r="M136" s="5"/>
      <c r="N136" s="5"/>
      <c r="O136" s="5"/>
      <c r="P136" s="5"/>
      <c r="Q136" s="5"/>
      <c r="R136" s="5"/>
      <c r="S136" s="5"/>
      <c r="T136" s="5"/>
      <c r="U136" s="5"/>
      <c r="V136" s="5"/>
      <c r="W136" s="5"/>
      <c r="X136" s="5"/>
      <c r="Y136" s="5"/>
      <c r="Z136" s="5"/>
      <c r="AA136" s="5"/>
      <c r="AB136" s="5"/>
      <c r="AC136" s="5"/>
    </row>
    <row r="137" spans="1:29" ht="15.75" customHeight="1">
      <c r="A137" s="5"/>
      <c r="B137" s="5"/>
      <c r="C137" s="6"/>
      <c r="D137" s="6"/>
      <c r="E137" s="6"/>
      <c r="F137" s="6"/>
      <c r="G137" s="6"/>
      <c r="H137" s="6"/>
      <c r="I137" s="5"/>
      <c r="J137" s="5"/>
      <c r="K137" s="5"/>
      <c r="L137" s="5"/>
      <c r="M137" s="5"/>
      <c r="N137" s="5"/>
      <c r="O137" s="5"/>
      <c r="P137" s="5"/>
      <c r="Q137" s="5"/>
      <c r="R137" s="5"/>
      <c r="S137" s="5"/>
      <c r="T137" s="5"/>
      <c r="U137" s="5"/>
      <c r="V137" s="5"/>
      <c r="W137" s="5"/>
      <c r="X137" s="5"/>
      <c r="Y137" s="5"/>
      <c r="Z137" s="5"/>
      <c r="AA137" s="5"/>
      <c r="AB137" s="5"/>
      <c r="AC137" s="5"/>
    </row>
    <row r="138" spans="1:29" ht="15.75" customHeight="1">
      <c r="A138" s="5"/>
      <c r="B138" s="5"/>
      <c r="C138" s="6"/>
      <c r="D138" s="6"/>
      <c r="E138" s="6"/>
      <c r="F138" s="6"/>
      <c r="G138" s="6"/>
      <c r="H138" s="6"/>
      <c r="I138" s="5"/>
      <c r="J138" s="5"/>
      <c r="K138" s="5"/>
      <c r="L138" s="5"/>
      <c r="M138" s="5"/>
      <c r="N138" s="5"/>
      <c r="O138" s="5"/>
      <c r="P138" s="5"/>
      <c r="Q138" s="5"/>
      <c r="R138" s="5"/>
      <c r="S138" s="5"/>
      <c r="T138" s="5"/>
      <c r="U138" s="5"/>
      <c r="V138" s="5"/>
      <c r="W138" s="5"/>
      <c r="X138" s="5"/>
      <c r="Y138" s="5"/>
      <c r="Z138" s="5"/>
      <c r="AA138" s="5"/>
      <c r="AB138" s="5"/>
      <c r="AC138" s="5"/>
    </row>
    <row r="139" spans="1:29" ht="15.75" customHeight="1">
      <c r="A139" s="5"/>
      <c r="B139" s="5"/>
      <c r="C139" s="6"/>
      <c r="D139" s="6"/>
      <c r="E139" s="6"/>
      <c r="F139" s="6"/>
      <c r="G139" s="6"/>
      <c r="H139" s="6"/>
      <c r="I139" s="5"/>
      <c r="J139" s="5"/>
      <c r="K139" s="5"/>
      <c r="L139" s="5"/>
      <c r="M139" s="5"/>
      <c r="N139" s="5"/>
      <c r="O139" s="5"/>
      <c r="P139" s="5"/>
      <c r="Q139" s="5"/>
      <c r="R139" s="5"/>
      <c r="S139" s="5"/>
      <c r="T139" s="5"/>
      <c r="U139" s="5"/>
      <c r="V139" s="5"/>
      <c r="W139" s="5"/>
      <c r="X139" s="5"/>
      <c r="Y139" s="5"/>
      <c r="Z139" s="5"/>
      <c r="AA139" s="5"/>
      <c r="AB139" s="5"/>
      <c r="AC139" s="5"/>
    </row>
    <row r="140" spans="1:29" ht="15.75" customHeight="1">
      <c r="A140" s="5"/>
      <c r="B140" s="5"/>
      <c r="C140" s="6"/>
      <c r="D140" s="6"/>
      <c r="E140" s="6"/>
      <c r="F140" s="6"/>
      <c r="G140" s="6"/>
      <c r="H140" s="6"/>
      <c r="I140" s="5"/>
      <c r="J140" s="5"/>
      <c r="K140" s="5"/>
      <c r="L140" s="5"/>
      <c r="M140" s="5"/>
      <c r="N140" s="5"/>
      <c r="O140" s="5"/>
      <c r="P140" s="5"/>
      <c r="Q140" s="5"/>
      <c r="R140" s="5"/>
      <c r="S140" s="5"/>
      <c r="T140" s="5"/>
      <c r="U140" s="5"/>
      <c r="V140" s="5"/>
      <c r="W140" s="5"/>
      <c r="X140" s="5"/>
      <c r="Y140" s="5"/>
      <c r="Z140" s="5"/>
      <c r="AA140" s="5"/>
      <c r="AB140" s="5"/>
      <c r="AC140" s="5"/>
    </row>
    <row r="141" spans="1:29" ht="15.75" customHeight="1">
      <c r="A141" s="5"/>
      <c r="B141" s="5"/>
      <c r="C141" s="6"/>
      <c r="D141" s="6"/>
      <c r="E141" s="6"/>
      <c r="F141" s="6"/>
      <c r="G141" s="6"/>
      <c r="H141" s="6"/>
      <c r="I141" s="5"/>
      <c r="J141" s="5"/>
      <c r="K141" s="5"/>
      <c r="L141" s="5"/>
      <c r="M141" s="5"/>
      <c r="N141" s="5"/>
      <c r="O141" s="5"/>
      <c r="P141" s="5"/>
      <c r="Q141" s="5"/>
      <c r="R141" s="5"/>
      <c r="S141" s="5"/>
      <c r="T141" s="5"/>
      <c r="U141" s="5"/>
      <c r="V141" s="5"/>
      <c r="W141" s="5"/>
      <c r="X141" s="5"/>
      <c r="Y141" s="5"/>
      <c r="Z141" s="5"/>
      <c r="AA141" s="5"/>
      <c r="AB141" s="5"/>
      <c r="AC141" s="5"/>
    </row>
    <row r="142" spans="1:29" ht="15.75" customHeight="1">
      <c r="A142" s="5"/>
      <c r="B142" s="5"/>
      <c r="C142" s="6"/>
      <c r="D142" s="6"/>
      <c r="E142" s="6"/>
      <c r="F142" s="6"/>
      <c r="G142" s="6"/>
      <c r="H142" s="6"/>
      <c r="I142" s="5"/>
      <c r="J142" s="5"/>
      <c r="K142" s="5"/>
      <c r="L142" s="5"/>
      <c r="M142" s="5"/>
      <c r="N142" s="5"/>
      <c r="O142" s="5"/>
      <c r="P142" s="5"/>
      <c r="Q142" s="5"/>
      <c r="R142" s="5"/>
      <c r="S142" s="5"/>
      <c r="T142" s="5"/>
      <c r="U142" s="5"/>
      <c r="V142" s="5"/>
      <c r="W142" s="5"/>
      <c r="X142" s="5"/>
      <c r="Y142" s="5"/>
      <c r="Z142" s="5"/>
      <c r="AA142" s="5"/>
      <c r="AB142" s="5"/>
      <c r="AC142" s="5"/>
    </row>
    <row r="143" spans="1:29" ht="15.75" customHeight="1">
      <c r="A143" s="5"/>
      <c r="B143" s="5"/>
      <c r="C143" s="6"/>
      <c r="D143" s="6"/>
      <c r="E143" s="6"/>
      <c r="F143" s="6"/>
      <c r="G143" s="6"/>
      <c r="H143" s="6"/>
      <c r="I143" s="5"/>
      <c r="J143" s="5"/>
      <c r="K143" s="5"/>
      <c r="L143" s="5"/>
      <c r="M143" s="5"/>
      <c r="N143" s="5"/>
      <c r="O143" s="5"/>
      <c r="P143" s="5"/>
      <c r="Q143" s="5"/>
      <c r="R143" s="5"/>
      <c r="S143" s="5"/>
      <c r="T143" s="5"/>
      <c r="U143" s="5"/>
      <c r="V143" s="5"/>
      <c r="W143" s="5"/>
      <c r="X143" s="5"/>
      <c r="Y143" s="5"/>
      <c r="Z143" s="5"/>
      <c r="AA143" s="5"/>
      <c r="AB143" s="5"/>
      <c r="AC143" s="5"/>
    </row>
    <row r="144" spans="1:29" ht="15.75" customHeight="1">
      <c r="A144" s="5"/>
      <c r="B144" s="5"/>
      <c r="C144" s="6"/>
      <c r="D144" s="6"/>
      <c r="E144" s="6"/>
      <c r="F144" s="6"/>
      <c r="G144" s="6"/>
      <c r="H144" s="6"/>
      <c r="I144" s="5"/>
      <c r="J144" s="5"/>
      <c r="K144" s="5"/>
      <c r="L144" s="5"/>
      <c r="M144" s="5"/>
      <c r="N144" s="5"/>
      <c r="O144" s="5"/>
      <c r="P144" s="5"/>
      <c r="Q144" s="5"/>
      <c r="R144" s="5"/>
      <c r="S144" s="5"/>
      <c r="T144" s="5"/>
      <c r="U144" s="5"/>
      <c r="V144" s="5"/>
      <c r="W144" s="5"/>
      <c r="X144" s="5"/>
      <c r="Y144" s="5"/>
      <c r="Z144" s="5"/>
      <c r="AA144" s="5"/>
      <c r="AB144" s="5"/>
      <c r="AC144" s="5"/>
    </row>
    <row r="145" spans="1:29" ht="15.75" customHeight="1">
      <c r="A145" s="5"/>
      <c r="B145" s="5"/>
      <c r="C145" s="6"/>
      <c r="D145" s="6"/>
      <c r="E145" s="6"/>
      <c r="F145" s="6"/>
      <c r="G145" s="6"/>
      <c r="H145" s="6"/>
      <c r="I145" s="5"/>
      <c r="J145" s="5"/>
      <c r="K145" s="5"/>
      <c r="L145" s="5"/>
      <c r="M145" s="5"/>
      <c r="N145" s="5"/>
      <c r="O145" s="5"/>
      <c r="P145" s="5"/>
      <c r="Q145" s="5"/>
      <c r="R145" s="5"/>
      <c r="S145" s="5"/>
      <c r="T145" s="5"/>
      <c r="U145" s="5"/>
      <c r="V145" s="5"/>
      <c r="W145" s="5"/>
      <c r="X145" s="5"/>
      <c r="Y145" s="5"/>
      <c r="Z145" s="5"/>
      <c r="AA145" s="5"/>
      <c r="AB145" s="5"/>
      <c r="AC145" s="5"/>
    </row>
    <row r="146" spans="1:29" ht="15.75" customHeight="1">
      <c r="A146" s="5"/>
      <c r="B146" s="5"/>
      <c r="C146" s="6"/>
      <c r="D146" s="6"/>
      <c r="E146" s="6"/>
      <c r="F146" s="6"/>
      <c r="G146" s="6"/>
      <c r="H146" s="6"/>
      <c r="I146" s="5"/>
      <c r="J146" s="5"/>
      <c r="K146" s="5"/>
      <c r="L146" s="5"/>
      <c r="M146" s="5"/>
      <c r="N146" s="5"/>
      <c r="O146" s="5"/>
      <c r="P146" s="5"/>
      <c r="Q146" s="5"/>
      <c r="R146" s="5"/>
      <c r="S146" s="5"/>
      <c r="T146" s="5"/>
      <c r="U146" s="5"/>
      <c r="V146" s="5"/>
      <c r="W146" s="5"/>
      <c r="X146" s="5"/>
      <c r="Y146" s="5"/>
      <c r="Z146" s="5"/>
      <c r="AA146" s="5"/>
      <c r="AB146" s="5"/>
      <c r="AC146" s="5"/>
    </row>
    <row r="147" spans="1:29" ht="15.75" customHeight="1">
      <c r="A147" s="5"/>
      <c r="B147" s="5"/>
      <c r="C147" s="6"/>
      <c r="D147" s="6"/>
      <c r="E147" s="6"/>
      <c r="F147" s="6"/>
      <c r="G147" s="6"/>
      <c r="H147" s="6"/>
      <c r="I147" s="5"/>
      <c r="J147" s="5"/>
      <c r="K147" s="5"/>
      <c r="L147" s="5"/>
      <c r="M147" s="5"/>
      <c r="N147" s="5"/>
      <c r="O147" s="5"/>
      <c r="P147" s="5"/>
      <c r="Q147" s="5"/>
      <c r="R147" s="5"/>
      <c r="S147" s="5"/>
      <c r="T147" s="5"/>
      <c r="U147" s="5"/>
      <c r="V147" s="5"/>
      <c r="W147" s="5"/>
      <c r="X147" s="5"/>
      <c r="Y147" s="5"/>
      <c r="Z147" s="5"/>
      <c r="AA147" s="5"/>
      <c r="AB147" s="5"/>
      <c r="AC147" s="5"/>
    </row>
    <row r="148" spans="1:29" ht="15.75" customHeight="1">
      <c r="A148" s="5"/>
      <c r="B148" s="5"/>
      <c r="C148" s="6"/>
      <c r="D148" s="6"/>
      <c r="E148" s="6"/>
      <c r="F148" s="6"/>
      <c r="G148" s="6"/>
      <c r="H148" s="6"/>
      <c r="I148" s="5"/>
      <c r="J148" s="5"/>
      <c r="K148" s="5"/>
      <c r="L148" s="5"/>
      <c r="M148" s="5"/>
      <c r="N148" s="5"/>
      <c r="O148" s="5"/>
      <c r="P148" s="5"/>
      <c r="Q148" s="5"/>
      <c r="R148" s="5"/>
      <c r="S148" s="5"/>
      <c r="T148" s="5"/>
      <c r="U148" s="5"/>
      <c r="V148" s="5"/>
      <c r="W148" s="5"/>
      <c r="X148" s="5"/>
      <c r="Y148" s="5"/>
      <c r="Z148" s="5"/>
      <c r="AA148" s="5"/>
      <c r="AB148" s="5"/>
      <c r="AC148" s="5"/>
    </row>
    <row r="149" spans="1:29" ht="15.75" customHeight="1">
      <c r="A149" s="5"/>
      <c r="B149" s="5"/>
      <c r="C149" s="6"/>
      <c r="D149" s="6"/>
      <c r="E149" s="6"/>
      <c r="F149" s="6"/>
      <c r="G149" s="6"/>
      <c r="H149" s="6"/>
      <c r="I149" s="5"/>
      <c r="J149" s="5"/>
      <c r="K149" s="5"/>
      <c r="L149" s="5"/>
      <c r="M149" s="5"/>
      <c r="N149" s="5"/>
      <c r="O149" s="5"/>
      <c r="P149" s="5"/>
      <c r="Q149" s="5"/>
      <c r="R149" s="5"/>
      <c r="S149" s="5"/>
      <c r="T149" s="5"/>
      <c r="U149" s="5"/>
      <c r="V149" s="5"/>
      <c r="W149" s="5"/>
      <c r="X149" s="5"/>
      <c r="Y149" s="5"/>
      <c r="Z149" s="5"/>
      <c r="AA149" s="5"/>
      <c r="AB149" s="5"/>
      <c r="AC149" s="5"/>
    </row>
    <row r="150" spans="1:29" ht="15.75" customHeight="1">
      <c r="A150" s="5"/>
      <c r="B150" s="5"/>
      <c r="C150" s="6"/>
      <c r="D150" s="6"/>
      <c r="E150" s="6"/>
      <c r="F150" s="6"/>
      <c r="G150" s="6"/>
      <c r="H150" s="6"/>
      <c r="I150" s="5"/>
      <c r="J150" s="5"/>
      <c r="K150" s="5"/>
      <c r="L150" s="5"/>
      <c r="M150" s="5"/>
      <c r="N150" s="5"/>
      <c r="O150" s="5"/>
      <c r="P150" s="5"/>
      <c r="Q150" s="5"/>
      <c r="R150" s="5"/>
      <c r="S150" s="5"/>
      <c r="T150" s="5"/>
      <c r="U150" s="5"/>
      <c r="V150" s="5"/>
      <c r="W150" s="5"/>
      <c r="X150" s="5"/>
      <c r="Y150" s="5"/>
      <c r="Z150" s="5"/>
      <c r="AA150" s="5"/>
      <c r="AB150" s="5"/>
      <c r="AC150" s="5"/>
    </row>
    <row r="151" spans="1:29" ht="15.75" customHeight="1">
      <c r="A151" s="5"/>
      <c r="B151" s="5"/>
      <c r="C151" s="6"/>
      <c r="D151" s="6"/>
      <c r="E151" s="6"/>
      <c r="F151" s="6"/>
      <c r="G151" s="6"/>
      <c r="H151" s="6"/>
      <c r="I151" s="5"/>
      <c r="J151" s="5"/>
      <c r="K151" s="5"/>
      <c r="L151" s="5"/>
      <c r="M151" s="5"/>
      <c r="N151" s="5"/>
      <c r="O151" s="5"/>
      <c r="P151" s="5"/>
      <c r="Q151" s="5"/>
      <c r="R151" s="5"/>
      <c r="S151" s="5"/>
      <c r="T151" s="5"/>
      <c r="U151" s="5"/>
      <c r="V151" s="5"/>
      <c r="W151" s="5"/>
      <c r="X151" s="5"/>
      <c r="Y151" s="5"/>
      <c r="Z151" s="5"/>
      <c r="AA151" s="5"/>
      <c r="AB151" s="5"/>
      <c r="AC151" s="5"/>
    </row>
    <row r="152" spans="1:29" ht="15.75" customHeight="1">
      <c r="A152" s="5"/>
      <c r="B152" s="5"/>
      <c r="C152" s="6"/>
      <c r="D152" s="6"/>
      <c r="E152" s="6"/>
      <c r="F152" s="6"/>
      <c r="G152" s="6"/>
      <c r="H152" s="6"/>
      <c r="I152" s="5"/>
      <c r="J152" s="5"/>
      <c r="K152" s="5"/>
      <c r="L152" s="5"/>
      <c r="M152" s="5"/>
      <c r="N152" s="5"/>
      <c r="O152" s="5"/>
      <c r="P152" s="5"/>
      <c r="Q152" s="5"/>
      <c r="R152" s="5"/>
      <c r="S152" s="5"/>
      <c r="T152" s="5"/>
      <c r="U152" s="5"/>
      <c r="V152" s="5"/>
      <c r="W152" s="5"/>
      <c r="X152" s="5"/>
      <c r="Y152" s="5"/>
      <c r="Z152" s="5"/>
      <c r="AA152" s="5"/>
      <c r="AB152" s="5"/>
      <c r="AC152" s="5"/>
    </row>
    <row r="153" spans="1:29" ht="15.75" customHeight="1">
      <c r="A153" s="5"/>
      <c r="B153" s="5"/>
      <c r="C153" s="6"/>
      <c r="D153" s="6"/>
      <c r="E153" s="6"/>
      <c r="F153" s="6"/>
      <c r="G153" s="6"/>
      <c r="H153" s="6"/>
      <c r="I153" s="5"/>
      <c r="J153" s="5"/>
      <c r="K153" s="5"/>
      <c r="L153" s="5"/>
      <c r="M153" s="5"/>
      <c r="N153" s="5"/>
      <c r="O153" s="5"/>
      <c r="P153" s="5"/>
      <c r="Q153" s="5"/>
      <c r="R153" s="5"/>
      <c r="S153" s="5"/>
      <c r="T153" s="5"/>
      <c r="U153" s="5"/>
      <c r="V153" s="5"/>
      <c r="W153" s="5"/>
      <c r="X153" s="5"/>
      <c r="Y153" s="5"/>
      <c r="Z153" s="5"/>
      <c r="AA153" s="5"/>
      <c r="AB153" s="5"/>
      <c r="AC153" s="5"/>
    </row>
    <row r="154" spans="1:29" ht="15.75" customHeight="1">
      <c r="A154" s="5"/>
      <c r="B154" s="5"/>
      <c r="C154" s="6"/>
      <c r="D154" s="6"/>
      <c r="E154" s="6"/>
      <c r="F154" s="6"/>
      <c r="G154" s="6"/>
      <c r="H154" s="6"/>
      <c r="I154" s="5"/>
      <c r="J154" s="5"/>
      <c r="K154" s="5"/>
      <c r="L154" s="5"/>
      <c r="M154" s="5"/>
      <c r="N154" s="5"/>
      <c r="O154" s="5"/>
      <c r="P154" s="5"/>
      <c r="Q154" s="5"/>
      <c r="R154" s="5"/>
      <c r="S154" s="5"/>
      <c r="T154" s="5"/>
      <c r="U154" s="5"/>
      <c r="V154" s="5"/>
      <c r="W154" s="5"/>
      <c r="X154" s="5"/>
      <c r="Y154" s="5"/>
      <c r="Z154" s="5"/>
      <c r="AA154" s="5"/>
      <c r="AB154" s="5"/>
      <c r="AC154" s="5"/>
    </row>
    <row r="155" spans="1:29" ht="15.75" customHeight="1">
      <c r="A155" s="5"/>
      <c r="B155" s="5"/>
      <c r="C155" s="6"/>
      <c r="D155" s="6"/>
      <c r="E155" s="6"/>
      <c r="F155" s="6"/>
      <c r="G155" s="6"/>
      <c r="H155" s="6"/>
      <c r="I155" s="5"/>
      <c r="J155" s="5"/>
      <c r="K155" s="5"/>
      <c r="L155" s="5"/>
      <c r="M155" s="5"/>
      <c r="N155" s="5"/>
      <c r="O155" s="5"/>
      <c r="P155" s="5"/>
      <c r="Q155" s="5"/>
      <c r="R155" s="5"/>
      <c r="S155" s="5"/>
      <c r="T155" s="5"/>
      <c r="U155" s="5"/>
      <c r="V155" s="5"/>
      <c r="W155" s="5"/>
      <c r="X155" s="5"/>
      <c r="Y155" s="5"/>
      <c r="Z155" s="5"/>
      <c r="AA155" s="5"/>
      <c r="AB155" s="5"/>
      <c r="AC155" s="5"/>
    </row>
    <row r="156" spans="1:29" ht="15.75" customHeight="1">
      <c r="A156" s="5"/>
      <c r="B156" s="5"/>
      <c r="C156" s="6"/>
      <c r="D156" s="6"/>
      <c r="E156" s="6"/>
      <c r="F156" s="6"/>
      <c r="G156" s="6"/>
      <c r="H156" s="6"/>
      <c r="I156" s="5"/>
      <c r="J156" s="5"/>
      <c r="K156" s="5"/>
      <c r="L156" s="5"/>
      <c r="M156" s="5"/>
      <c r="N156" s="5"/>
      <c r="O156" s="5"/>
      <c r="P156" s="5"/>
      <c r="Q156" s="5"/>
      <c r="R156" s="5"/>
      <c r="S156" s="5"/>
      <c r="T156" s="5"/>
      <c r="U156" s="5"/>
      <c r="V156" s="5"/>
      <c r="W156" s="5"/>
      <c r="X156" s="5"/>
      <c r="Y156" s="5"/>
      <c r="Z156" s="5"/>
      <c r="AA156" s="5"/>
      <c r="AB156" s="5"/>
      <c r="AC156" s="5"/>
    </row>
    <row r="157" spans="1:29" ht="15.75" customHeight="1">
      <c r="A157" s="5"/>
      <c r="B157" s="5"/>
      <c r="C157" s="6"/>
      <c r="D157" s="6"/>
      <c r="E157" s="6"/>
      <c r="F157" s="6"/>
      <c r="G157" s="6"/>
      <c r="H157" s="6"/>
      <c r="I157" s="5"/>
      <c r="J157" s="5"/>
      <c r="K157" s="5"/>
      <c r="L157" s="5"/>
      <c r="M157" s="5"/>
      <c r="N157" s="5"/>
      <c r="O157" s="5"/>
      <c r="P157" s="5"/>
      <c r="Q157" s="5"/>
      <c r="R157" s="5"/>
      <c r="S157" s="5"/>
      <c r="T157" s="5"/>
      <c r="U157" s="5"/>
      <c r="V157" s="5"/>
      <c r="W157" s="5"/>
      <c r="X157" s="5"/>
      <c r="Y157" s="5"/>
      <c r="Z157" s="5"/>
      <c r="AA157" s="5"/>
      <c r="AB157" s="5"/>
      <c r="AC157" s="5"/>
    </row>
    <row r="158" spans="1:29" ht="15.75" customHeight="1">
      <c r="A158" s="5"/>
      <c r="B158" s="5"/>
      <c r="C158" s="6"/>
      <c r="D158" s="6"/>
      <c r="E158" s="6"/>
      <c r="F158" s="6"/>
      <c r="G158" s="6"/>
      <c r="H158" s="6"/>
      <c r="I158" s="5"/>
      <c r="J158" s="5"/>
      <c r="K158" s="5"/>
      <c r="L158" s="5"/>
      <c r="M158" s="5"/>
      <c r="N158" s="5"/>
      <c r="O158" s="5"/>
      <c r="P158" s="5"/>
      <c r="Q158" s="5"/>
      <c r="R158" s="5"/>
      <c r="S158" s="5"/>
      <c r="T158" s="5"/>
      <c r="U158" s="5"/>
      <c r="V158" s="5"/>
      <c r="W158" s="5"/>
      <c r="X158" s="5"/>
      <c r="Y158" s="5"/>
      <c r="Z158" s="5"/>
      <c r="AA158" s="5"/>
      <c r="AB158" s="5"/>
      <c r="AC158" s="5"/>
    </row>
    <row r="159" spans="1:29" ht="15.75" customHeight="1">
      <c r="A159" s="5"/>
      <c r="B159" s="5"/>
      <c r="C159" s="6"/>
      <c r="D159" s="6"/>
      <c r="E159" s="6"/>
      <c r="F159" s="6"/>
      <c r="G159" s="6"/>
      <c r="H159" s="6"/>
      <c r="I159" s="5"/>
      <c r="J159" s="5"/>
      <c r="K159" s="5"/>
      <c r="L159" s="5"/>
      <c r="M159" s="5"/>
      <c r="N159" s="5"/>
      <c r="O159" s="5"/>
      <c r="P159" s="5"/>
      <c r="Q159" s="5"/>
      <c r="R159" s="5"/>
      <c r="S159" s="5"/>
      <c r="T159" s="5"/>
      <c r="U159" s="5"/>
      <c r="V159" s="5"/>
      <c r="W159" s="5"/>
      <c r="X159" s="5"/>
      <c r="Y159" s="5"/>
      <c r="Z159" s="5"/>
      <c r="AA159" s="5"/>
      <c r="AB159" s="5"/>
      <c r="AC159" s="5"/>
    </row>
    <row r="160" spans="1:29" ht="15.75" customHeight="1">
      <c r="A160" s="5"/>
      <c r="B160" s="5"/>
      <c r="C160" s="6"/>
      <c r="D160" s="6"/>
      <c r="E160" s="6"/>
      <c r="F160" s="6"/>
      <c r="G160" s="6"/>
      <c r="H160" s="6"/>
      <c r="I160" s="5"/>
      <c r="J160" s="5"/>
      <c r="K160" s="5"/>
      <c r="L160" s="5"/>
      <c r="M160" s="5"/>
      <c r="N160" s="5"/>
      <c r="O160" s="5"/>
      <c r="P160" s="5"/>
      <c r="Q160" s="5"/>
      <c r="R160" s="5"/>
      <c r="S160" s="5"/>
      <c r="T160" s="5"/>
      <c r="U160" s="5"/>
      <c r="V160" s="5"/>
      <c r="W160" s="5"/>
      <c r="X160" s="5"/>
      <c r="Y160" s="5"/>
      <c r="Z160" s="5"/>
      <c r="AA160" s="5"/>
      <c r="AB160" s="5"/>
      <c r="AC160" s="5"/>
    </row>
    <row r="161" spans="1:29" ht="15.75" customHeight="1">
      <c r="A161" s="5"/>
      <c r="B161" s="5"/>
      <c r="C161" s="6"/>
      <c r="D161" s="6"/>
      <c r="E161" s="6"/>
      <c r="F161" s="6"/>
      <c r="G161" s="6"/>
      <c r="H161" s="6"/>
      <c r="I161" s="5"/>
      <c r="J161" s="5"/>
      <c r="K161" s="5"/>
      <c r="L161" s="5"/>
      <c r="M161" s="5"/>
      <c r="N161" s="5"/>
      <c r="O161" s="5"/>
      <c r="P161" s="5"/>
      <c r="Q161" s="5"/>
      <c r="R161" s="5"/>
      <c r="S161" s="5"/>
      <c r="T161" s="5"/>
      <c r="U161" s="5"/>
      <c r="V161" s="5"/>
      <c r="W161" s="5"/>
      <c r="X161" s="5"/>
      <c r="Y161" s="5"/>
      <c r="Z161" s="5"/>
      <c r="AA161" s="5"/>
      <c r="AB161" s="5"/>
      <c r="AC161" s="5"/>
    </row>
    <row r="162" spans="1:29" ht="15.75" customHeight="1">
      <c r="A162" s="5"/>
      <c r="B162" s="5"/>
      <c r="C162" s="6"/>
      <c r="D162" s="6"/>
      <c r="E162" s="6"/>
      <c r="F162" s="6"/>
      <c r="G162" s="6"/>
      <c r="H162" s="6"/>
      <c r="I162" s="5"/>
      <c r="J162" s="5"/>
      <c r="K162" s="5"/>
      <c r="L162" s="5"/>
      <c r="M162" s="5"/>
      <c r="N162" s="5"/>
      <c r="O162" s="5"/>
      <c r="P162" s="5"/>
      <c r="Q162" s="5"/>
      <c r="R162" s="5"/>
      <c r="S162" s="5"/>
      <c r="T162" s="5"/>
      <c r="U162" s="5"/>
      <c r="V162" s="5"/>
      <c r="W162" s="5"/>
      <c r="X162" s="5"/>
      <c r="Y162" s="5"/>
      <c r="Z162" s="5"/>
      <c r="AA162" s="5"/>
      <c r="AB162" s="5"/>
      <c r="AC162" s="5"/>
    </row>
    <row r="163" spans="1:29" ht="15.75" customHeight="1">
      <c r="A163" s="5"/>
      <c r="B163" s="5"/>
      <c r="C163" s="6"/>
      <c r="D163" s="6"/>
      <c r="E163" s="6"/>
      <c r="F163" s="6"/>
      <c r="G163" s="6"/>
      <c r="H163" s="6"/>
      <c r="I163" s="5"/>
      <c r="J163" s="5"/>
      <c r="K163" s="5"/>
      <c r="L163" s="5"/>
      <c r="M163" s="5"/>
      <c r="N163" s="5"/>
      <c r="O163" s="5"/>
      <c r="P163" s="5"/>
      <c r="Q163" s="5"/>
      <c r="R163" s="5"/>
      <c r="S163" s="5"/>
      <c r="T163" s="5"/>
      <c r="U163" s="5"/>
      <c r="V163" s="5"/>
      <c r="W163" s="5"/>
      <c r="X163" s="5"/>
      <c r="Y163" s="5"/>
      <c r="Z163" s="5"/>
      <c r="AA163" s="5"/>
      <c r="AB163" s="5"/>
      <c r="AC163" s="5"/>
    </row>
    <row r="164" spans="1:29" ht="15.75" customHeight="1">
      <c r="A164" s="5"/>
      <c r="B164" s="5"/>
      <c r="C164" s="6"/>
      <c r="D164" s="6"/>
      <c r="E164" s="6"/>
      <c r="F164" s="6"/>
      <c r="G164" s="6"/>
      <c r="H164" s="6"/>
      <c r="I164" s="5"/>
      <c r="J164" s="5"/>
      <c r="K164" s="5"/>
      <c r="L164" s="5"/>
      <c r="M164" s="5"/>
      <c r="N164" s="5"/>
      <c r="O164" s="5"/>
      <c r="P164" s="5"/>
      <c r="Q164" s="5"/>
      <c r="R164" s="5"/>
      <c r="S164" s="5"/>
      <c r="T164" s="5"/>
      <c r="U164" s="5"/>
      <c r="V164" s="5"/>
      <c r="W164" s="5"/>
      <c r="X164" s="5"/>
      <c r="Y164" s="5"/>
      <c r="Z164" s="5"/>
      <c r="AA164" s="5"/>
      <c r="AB164" s="5"/>
      <c r="AC164" s="5"/>
    </row>
    <row r="165" spans="1:29" ht="15.75" customHeight="1">
      <c r="A165" s="5"/>
      <c r="B165" s="5"/>
      <c r="C165" s="6"/>
      <c r="D165" s="6"/>
      <c r="E165" s="6"/>
      <c r="F165" s="6"/>
      <c r="G165" s="6"/>
      <c r="H165" s="6"/>
      <c r="I165" s="5"/>
      <c r="J165" s="5"/>
      <c r="K165" s="5"/>
      <c r="L165" s="5"/>
      <c r="M165" s="5"/>
      <c r="N165" s="5"/>
      <c r="O165" s="5"/>
      <c r="P165" s="5"/>
      <c r="Q165" s="5"/>
      <c r="R165" s="5"/>
      <c r="S165" s="5"/>
      <c r="T165" s="5"/>
      <c r="U165" s="5"/>
      <c r="V165" s="5"/>
      <c r="W165" s="5"/>
      <c r="X165" s="5"/>
      <c r="Y165" s="5"/>
      <c r="Z165" s="5"/>
      <c r="AA165" s="5"/>
      <c r="AB165" s="5"/>
      <c r="AC165" s="5"/>
    </row>
    <row r="166" spans="1:29" ht="15.75" customHeight="1">
      <c r="A166" s="5"/>
      <c r="B166" s="5"/>
      <c r="C166" s="6"/>
      <c r="D166" s="6"/>
      <c r="E166" s="6"/>
      <c r="F166" s="6"/>
      <c r="G166" s="6"/>
      <c r="H166" s="6"/>
      <c r="I166" s="5"/>
      <c r="J166" s="5"/>
      <c r="K166" s="5"/>
      <c r="L166" s="5"/>
      <c r="M166" s="5"/>
      <c r="N166" s="5"/>
      <c r="O166" s="5"/>
      <c r="P166" s="5"/>
      <c r="Q166" s="5"/>
      <c r="R166" s="5"/>
      <c r="S166" s="5"/>
      <c r="T166" s="5"/>
      <c r="U166" s="5"/>
      <c r="V166" s="5"/>
      <c r="W166" s="5"/>
      <c r="X166" s="5"/>
      <c r="Y166" s="5"/>
      <c r="Z166" s="5"/>
      <c r="AA166" s="5"/>
      <c r="AB166" s="5"/>
      <c r="AC166" s="5"/>
    </row>
    <row r="167" spans="1:29" ht="15.75" customHeight="1">
      <c r="A167" s="5"/>
      <c r="B167" s="5"/>
      <c r="C167" s="6"/>
      <c r="D167" s="6"/>
      <c r="E167" s="6"/>
      <c r="F167" s="6"/>
      <c r="G167" s="6"/>
      <c r="H167" s="6"/>
      <c r="I167" s="5"/>
      <c r="J167" s="5"/>
      <c r="K167" s="5"/>
      <c r="L167" s="5"/>
      <c r="M167" s="5"/>
      <c r="N167" s="5"/>
      <c r="O167" s="5"/>
      <c r="P167" s="5"/>
      <c r="Q167" s="5"/>
      <c r="R167" s="5"/>
      <c r="S167" s="5"/>
      <c r="T167" s="5"/>
      <c r="U167" s="5"/>
      <c r="V167" s="5"/>
      <c r="W167" s="5"/>
      <c r="X167" s="5"/>
      <c r="Y167" s="5"/>
      <c r="Z167" s="5"/>
      <c r="AA167" s="5"/>
      <c r="AB167" s="5"/>
      <c r="AC167" s="5"/>
    </row>
    <row r="168" spans="1:29" ht="15.75" customHeight="1">
      <c r="A168" s="5"/>
      <c r="B168" s="5"/>
      <c r="C168" s="6"/>
      <c r="D168" s="6"/>
      <c r="E168" s="6"/>
      <c r="F168" s="6"/>
      <c r="G168" s="6"/>
      <c r="H168" s="6"/>
      <c r="I168" s="5"/>
      <c r="J168" s="5"/>
      <c r="K168" s="5"/>
      <c r="L168" s="5"/>
      <c r="M168" s="5"/>
      <c r="N168" s="5"/>
      <c r="O168" s="5"/>
      <c r="P168" s="5"/>
      <c r="Q168" s="5"/>
      <c r="R168" s="5"/>
      <c r="S168" s="5"/>
      <c r="T168" s="5"/>
      <c r="U168" s="5"/>
      <c r="V168" s="5"/>
      <c r="W168" s="5"/>
      <c r="X168" s="5"/>
      <c r="Y168" s="5"/>
      <c r="Z168" s="5"/>
      <c r="AA168" s="5"/>
      <c r="AB168" s="5"/>
      <c r="AC168" s="5"/>
    </row>
    <row r="169" spans="1:29" ht="15.75" customHeight="1">
      <c r="A169" s="5"/>
      <c r="B169" s="5"/>
      <c r="C169" s="6"/>
      <c r="D169" s="6"/>
      <c r="E169" s="6"/>
      <c r="F169" s="6"/>
      <c r="G169" s="6"/>
      <c r="H169" s="6"/>
      <c r="I169" s="5"/>
      <c r="J169" s="5"/>
      <c r="K169" s="5"/>
      <c r="L169" s="5"/>
      <c r="M169" s="5"/>
      <c r="N169" s="5"/>
      <c r="O169" s="5"/>
      <c r="P169" s="5"/>
      <c r="Q169" s="5"/>
      <c r="R169" s="5"/>
      <c r="S169" s="5"/>
      <c r="T169" s="5"/>
      <c r="U169" s="5"/>
      <c r="V169" s="5"/>
      <c r="W169" s="5"/>
      <c r="X169" s="5"/>
      <c r="Y169" s="5"/>
      <c r="Z169" s="5"/>
      <c r="AA169" s="5"/>
      <c r="AB169" s="5"/>
      <c r="AC169" s="5"/>
    </row>
    <row r="170" spans="1:29" ht="15.75" customHeight="1">
      <c r="A170" s="5"/>
      <c r="B170" s="5"/>
      <c r="C170" s="6"/>
      <c r="D170" s="6"/>
      <c r="E170" s="6"/>
      <c r="F170" s="6"/>
      <c r="G170" s="6"/>
      <c r="H170" s="6"/>
      <c r="I170" s="5"/>
      <c r="J170" s="5"/>
      <c r="K170" s="5"/>
      <c r="L170" s="5"/>
      <c r="M170" s="5"/>
      <c r="N170" s="5"/>
      <c r="O170" s="5"/>
      <c r="P170" s="5"/>
      <c r="Q170" s="5"/>
      <c r="R170" s="5"/>
      <c r="S170" s="5"/>
      <c r="T170" s="5"/>
      <c r="U170" s="5"/>
      <c r="V170" s="5"/>
      <c r="W170" s="5"/>
      <c r="X170" s="5"/>
      <c r="Y170" s="5"/>
      <c r="Z170" s="5"/>
      <c r="AA170" s="5"/>
      <c r="AB170" s="5"/>
      <c r="AC170" s="5"/>
    </row>
    <row r="171" spans="1:29" ht="15.75" customHeight="1">
      <c r="A171" s="5"/>
      <c r="B171" s="5"/>
      <c r="C171" s="6"/>
      <c r="D171" s="6"/>
      <c r="E171" s="6"/>
      <c r="F171" s="6"/>
      <c r="G171" s="6"/>
      <c r="H171" s="6"/>
      <c r="I171" s="5"/>
      <c r="J171" s="5"/>
      <c r="K171" s="5"/>
      <c r="L171" s="5"/>
      <c r="M171" s="5"/>
      <c r="N171" s="5"/>
      <c r="O171" s="5"/>
      <c r="P171" s="5"/>
      <c r="Q171" s="5"/>
      <c r="R171" s="5"/>
      <c r="S171" s="5"/>
      <c r="T171" s="5"/>
      <c r="U171" s="5"/>
      <c r="V171" s="5"/>
      <c r="W171" s="5"/>
      <c r="X171" s="5"/>
      <c r="Y171" s="5"/>
      <c r="Z171" s="5"/>
      <c r="AA171" s="5"/>
      <c r="AB171" s="5"/>
      <c r="AC171" s="5"/>
    </row>
    <row r="172" spans="1:29" ht="15.75" customHeight="1">
      <c r="A172" s="5"/>
      <c r="B172" s="5"/>
      <c r="C172" s="6"/>
      <c r="D172" s="6"/>
      <c r="E172" s="6"/>
      <c r="F172" s="6"/>
      <c r="G172" s="6"/>
      <c r="H172" s="6"/>
      <c r="I172" s="5"/>
      <c r="J172" s="5"/>
      <c r="K172" s="5"/>
      <c r="L172" s="5"/>
      <c r="M172" s="5"/>
      <c r="N172" s="5"/>
      <c r="O172" s="5"/>
      <c r="P172" s="5"/>
      <c r="Q172" s="5"/>
      <c r="R172" s="5"/>
      <c r="S172" s="5"/>
      <c r="T172" s="5"/>
      <c r="U172" s="5"/>
      <c r="V172" s="5"/>
      <c r="W172" s="5"/>
      <c r="X172" s="5"/>
      <c r="Y172" s="5"/>
      <c r="Z172" s="5"/>
      <c r="AA172" s="5"/>
      <c r="AB172" s="5"/>
      <c r="AC172" s="5"/>
    </row>
    <row r="173" spans="1:29" ht="15.75" customHeight="1">
      <c r="A173" s="5"/>
      <c r="B173" s="5"/>
      <c r="C173" s="6"/>
      <c r="D173" s="6"/>
      <c r="E173" s="6"/>
      <c r="F173" s="6"/>
      <c r="G173" s="6"/>
      <c r="H173" s="6"/>
      <c r="I173" s="5"/>
      <c r="J173" s="5"/>
      <c r="K173" s="5"/>
      <c r="L173" s="5"/>
      <c r="M173" s="5"/>
      <c r="N173" s="5"/>
      <c r="O173" s="5"/>
      <c r="P173" s="5"/>
      <c r="Q173" s="5"/>
      <c r="R173" s="5"/>
      <c r="S173" s="5"/>
      <c r="T173" s="5"/>
      <c r="U173" s="5"/>
      <c r="V173" s="5"/>
      <c r="W173" s="5"/>
      <c r="X173" s="5"/>
      <c r="Y173" s="5"/>
      <c r="Z173" s="5"/>
      <c r="AA173" s="5"/>
      <c r="AB173" s="5"/>
      <c r="AC173" s="5"/>
    </row>
    <row r="174" spans="1:29" ht="15.75" customHeight="1">
      <c r="A174" s="5"/>
      <c r="B174" s="5"/>
      <c r="C174" s="6"/>
      <c r="D174" s="6"/>
      <c r="E174" s="6"/>
      <c r="F174" s="6"/>
      <c r="G174" s="6"/>
      <c r="H174" s="6"/>
      <c r="I174" s="5"/>
      <c r="J174" s="5"/>
      <c r="K174" s="5"/>
      <c r="L174" s="5"/>
      <c r="M174" s="5"/>
      <c r="N174" s="5"/>
      <c r="O174" s="5"/>
      <c r="P174" s="5"/>
      <c r="Q174" s="5"/>
      <c r="R174" s="5"/>
      <c r="S174" s="5"/>
      <c r="T174" s="5"/>
      <c r="U174" s="5"/>
      <c r="V174" s="5"/>
      <c r="W174" s="5"/>
      <c r="X174" s="5"/>
      <c r="Y174" s="5"/>
      <c r="Z174" s="5"/>
      <c r="AA174" s="5"/>
      <c r="AB174" s="5"/>
      <c r="AC174" s="5"/>
    </row>
    <row r="175" spans="1:29" ht="15.75" customHeight="1">
      <c r="A175" s="5"/>
      <c r="B175" s="5"/>
      <c r="C175" s="6"/>
      <c r="D175" s="6"/>
      <c r="E175" s="6"/>
      <c r="F175" s="6"/>
      <c r="G175" s="6"/>
      <c r="H175" s="6"/>
      <c r="I175" s="5"/>
      <c r="J175" s="5"/>
      <c r="K175" s="5"/>
      <c r="L175" s="5"/>
      <c r="M175" s="5"/>
      <c r="N175" s="5"/>
      <c r="O175" s="5"/>
      <c r="P175" s="5"/>
      <c r="Q175" s="5"/>
      <c r="R175" s="5"/>
      <c r="S175" s="5"/>
      <c r="T175" s="5"/>
      <c r="U175" s="5"/>
      <c r="V175" s="5"/>
      <c r="W175" s="5"/>
      <c r="X175" s="5"/>
      <c r="Y175" s="5"/>
      <c r="Z175" s="5"/>
      <c r="AA175" s="5"/>
      <c r="AB175" s="5"/>
      <c r="AC175" s="5"/>
    </row>
    <row r="176" spans="1:29" ht="15.75" customHeight="1">
      <c r="A176" s="5"/>
      <c r="B176" s="5"/>
      <c r="C176" s="6"/>
      <c r="D176" s="6"/>
      <c r="E176" s="6"/>
      <c r="F176" s="6"/>
      <c r="G176" s="6"/>
      <c r="H176" s="6"/>
      <c r="I176" s="5"/>
      <c r="J176" s="5"/>
      <c r="K176" s="5"/>
      <c r="L176" s="5"/>
      <c r="M176" s="5"/>
      <c r="N176" s="5"/>
      <c r="O176" s="5"/>
      <c r="P176" s="5"/>
      <c r="Q176" s="5"/>
      <c r="R176" s="5"/>
      <c r="S176" s="5"/>
      <c r="T176" s="5"/>
      <c r="U176" s="5"/>
      <c r="V176" s="5"/>
      <c r="W176" s="5"/>
      <c r="X176" s="5"/>
      <c r="Y176" s="5"/>
      <c r="Z176" s="5"/>
      <c r="AA176" s="5"/>
      <c r="AB176" s="5"/>
      <c r="AC176" s="5"/>
    </row>
    <row r="177" spans="1:29" ht="15.75" customHeight="1">
      <c r="A177" s="5"/>
      <c r="B177" s="5"/>
      <c r="C177" s="6"/>
      <c r="D177" s="6"/>
      <c r="E177" s="6"/>
      <c r="F177" s="6"/>
      <c r="G177" s="6"/>
      <c r="H177" s="6"/>
      <c r="I177" s="5"/>
      <c r="J177" s="5"/>
      <c r="K177" s="5"/>
      <c r="L177" s="5"/>
      <c r="M177" s="5"/>
      <c r="N177" s="5"/>
      <c r="O177" s="5"/>
      <c r="P177" s="5"/>
      <c r="Q177" s="5"/>
      <c r="R177" s="5"/>
      <c r="S177" s="5"/>
      <c r="T177" s="5"/>
      <c r="U177" s="5"/>
      <c r="V177" s="5"/>
      <c r="W177" s="5"/>
      <c r="X177" s="5"/>
      <c r="Y177" s="5"/>
      <c r="Z177" s="5"/>
      <c r="AA177" s="5"/>
      <c r="AB177" s="5"/>
      <c r="AC177" s="5"/>
    </row>
    <row r="178" spans="1:29" ht="15.75" customHeight="1">
      <c r="A178" s="5"/>
      <c r="B178" s="5"/>
      <c r="C178" s="6"/>
      <c r="D178" s="6"/>
      <c r="E178" s="6"/>
      <c r="F178" s="6"/>
      <c r="G178" s="6"/>
      <c r="H178" s="6"/>
      <c r="I178" s="5"/>
      <c r="J178" s="5"/>
      <c r="K178" s="5"/>
      <c r="L178" s="5"/>
      <c r="M178" s="5"/>
      <c r="N178" s="5"/>
      <c r="O178" s="5"/>
      <c r="P178" s="5"/>
      <c r="Q178" s="5"/>
      <c r="R178" s="5"/>
      <c r="S178" s="5"/>
      <c r="T178" s="5"/>
      <c r="U178" s="5"/>
      <c r="V178" s="5"/>
      <c r="W178" s="5"/>
      <c r="X178" s="5"/>
      <c r="Y178" s="5"/>
      <c r="Z178" s="5"/>
      <c r="AA178" s="5"/>
      <c r="AB178" s="5"/>
      <c r="AC178" s="5"/>
    </row>
    <row r="179" spans="1:29" ht="15.75" customHeight="1">
      <c r="A179" s="5"/>
      <c r="B179" s="5"/>
      <c r="C179" s="6"/>
      <c r="D179" s="6"/>
      <c r="E179" s="6"/>
      <c r="F179" s="6"/>
      <c r="G179" s="6"/>
      <c r="H179" s="6"/>
      <c r="I179" s="5"/>
      <c r="J179" s="5"/>
      <c r="K179" s="5"/>
      <c r="L179" s="5"/>
      <c r="M179" s="5"/>
      <c r="N179" s="5"/>
      <c r="O179" s="5"/>
      <c r="P179" s="5"/>
      <c r="Q179" s="5"/>
      <c r="R179" s="5"/>
      <c r="S179" s="5"/>
      <c r="T179" s="5"/>
      <c r="U179" s="5"/>
      <c r="V179" s="5"/>
      <c r="W179" s="5"/>
      <c r="X179" s="5"/>
      <c r="Y179" s="5"/>
      <c r="Z179" s="5"/>
      <c r="AA179" s="5"/>
      <c r="AB179" s="5"/>
      <c r="AC179" s="5"/>
    </row>
    <row r="180" spans="1:29" ht="15.75" customHeight="1">
      <c r="A180" s="5"/>
      <c r="B180" s="5"/>
      <c r="C180" s="6"/>
      <c r="D180" s="6"/>
      <c r="E180" s="6"/>
      <c r="F180" s="6"/>
      <c r="G180" s="6"/>
      <c r="H180" s="6"/>
      <c r="I180" s="5"/>
      <c r="J180" s="5"/>
      <c r="K180" s="5"/>
      <c r="L180" s="5"/>
      <c r="M180" s="5"/>
      <c r="N180" s="5"/>
      <c r="O180" s="5"/>
      <c r="P180" s="5"/>
      <c r="Q180" s="5"/>
      <c r="R180" s="5"/>
      <c r="S180" s="5"/>
      <c r="T180" s="5"/>
      <c r="U180" s="5"/>
      <c r="V180" s="5"/>
      <c r="W180" s="5"/>
      <c r="X180" s="5"/>
      <c r="Y180" s="5"/>
      <c r="Z180" s="5"/>
      <c r="AA180" s="5"/>
      <c r="AB180" s="5"/>
      <c r="AC180" s="5"/>
    </row>
    <row r="181" spans="1:29" ht="15.75" customHeight="1">
      <c r="A181" s="5"/>
      <c r="B181" s="5"/>
      <c r="C181" s="6"/>
      <c r="D181" s="6"/>
      <c r="E181" s="6"/>
      <c r="F181" s="6"/>
      <c r="G181" s="6"/>
      <c r="H181" s="6"/>
      <c r="I181" s="5"/>
      <c r="J181" s="5"/>
      <c r="K181" s="5"/>
      <c r="L181" s="5"/>
      <c r="M181" s="5"/>
      <c r="N181" s="5"/>
      <c r="O181" s="5"/>
      <c r="P181" s="5"/>
      <c r="Q181" s="5"/>
      <c r="R181" s="5"/>
      <c r="S181" s="5"/>
      <c r="T181" s="5"/>
      <c r="U181" s="5"/>
      <c r="V181" s="5"/>
      <c r="W181" s="5"/>
      <c r="X181" s="5"/>
      <c r="Y181" s="5"/>
      <c r="Z181" s="5"/>
      <c r="AA181" s="5"/>
      <c r="AB181" s="5"/>
      <c r="AC181" s="5"/>
    </row>
    <row r="182" spans="1:29" ht="15.75" customHeight="1">
      <c r="A182" s="5"/>
      <c r="B182" s="5"/>
      <c r="C182" s="6"/>
      <c r="D182" s="6"/>
      <c r="E182" s="6"/>
      <c r="F182" s="6"/>
      <c r="G182" s="6"/>
      <c r="H182" s="6"/>
      <c r="I182" s="5"/>
      <c r="J182" s="5"/>
      <c r="K182" s="5"/>
      <c r="L182" s="5"/>
      <c r="M182" s="5"/>
      <c r="N182" s="5"/>
      <c r="O182" s="5"/>
      <c r="P182" s="5"/>
      <c r="Q182" s="5"/>
      <c r="R182" s="5"/>
      <c r="S182" s="5"/>
      <c r="T182" s="5"/>
      <c r="U182" s="5"/>
      <c r="V182" s="5"/>
      <c r="W182" s="5"/>
      <c r="X182" s="5"/>
      <c r="Y182" s="5"/>
      <c r="Z182" s="5"/>
      <c r="AA182" s="5"/>
      <c r="AB182" s="5"/>
      <c r="AC182" s="5"/>
    </row>
    <row r="183" spans="1:29" ht="15.75" customHeight="1">
      <c r="A183" s="5"/>
      <c r="B183" s="5"/>
      <c r="C183" s="6"/>
      <c r="D183" s="6"/>
      <c r="E183" s="6"/>
      <c r="F183" s="6"/>
      <c r="G183" s="6"/>
      <c r="H183" s="6"/>
      <c r="I183" s="5"/>
      <c r="J183" s="5"/>
      <c r="K183" s="5"/>
      <c r="L183" s="5"/>
      <c r="M183" s="5"/>
      <c r="N183" s="5"/>
      <c r="O183" s="5"/>
      <c r="P183" s="5"/>
      <c r="Q183" s="5"/>
      <c r="R183" s="5"/>
      <c r="S183" s="5"/>
      <c r="T183" s="5"/>
      <c r="U183" s="5"/>
      <c r="V183" s="5"/>
      <c r="W183" s="5"/>
      <c r="X183" s="5"/>
      <c r="Y183" s="5"/>
      <c r="Z183" s="5"/>
      <c r="AA183" s="5"/>
      <c r="AB183" s="5"/>
      <c r="AC183" s="5"/>
    </row>
    <row r="184" spans="1:29" ht="15.75" customHeight="1">
      <c r="A184" s="5"/>
      <c r="B184" s="5"/>
      <c r="C184" s="6"/>
      <c r="D184" s="6"/>
      <c r="E184" s="6"/>
      <c r="F184" s="6"/>
      <c r="G184" s="6"/>
      <c r="H184" s="6"/>
      <c r="I184" s="5"/>
      <c r="J184" s="5"/>
      <c r="K184" s="5"/>
      <c r="L184" s="5"/>
      <c r="M184" s="5"/>
      <c r="N184" s="5"/>
      <c r="O184" s="5"/>
      <c r="P184" s="5"/>
      <c r="Q184" s="5"/>
      <c r="R184" s="5"/>
      <c r="S184" s="5"/>
      <c r="T184" s="5"/>
      <c r="U184" s="5"/>
      <c r="V184" s="5"/>
      <c r="W184" s="5"/>
      <c r="X184" s="5"/>
      <c r="Y184" s="5"/>
      <c r="Z184" s="5"/>
      <c r="AA184" s="5"/>
      <c r="AB184" s="5"/>
      <c r="AC184" s="5"/>
    </row>
    <row r="185" spans="1:29" ht="15.75" customHeight="1">
      <c r="A185" s="5"/>
      <c r="B185" s="5"/>
      <c r="C185" s="6"/>
      <c r="D185" s="6"/>
      <c r="E185" s="6"/>
      <c r="F185" s="6"/>
      <c r="G185" s="6"/>
      <c r="H185" s="6"/>
      <c r="I185" s="5"/>
      <c r="J185" s="5"/>
      <c r="K185" s="5"/>
      <c r="L185" s="5"/>
      <c r="M185" s="5"/>
      <c r="N185" s="5"/>
      <c r="O185" s="5"/>
      <c r="P185" s="5"/>
      <c r="Q185" s="5"/>
      <c r="R185" s="5"/>
      <c r="S185" s="5"/>
      <c r="T185" s="5"/>
      <c r="U185" s="5"/>
      <c r="V185" s="5"/>
      <c r="W185" s="5"/>
      <c r="X185" s="5"/>
      <c r="Y185" s="5"/>
      <c r="Z185" s="5"/>
      <c r="AA185" s="5"/>
      <c r="AB185" s="5"/>
      <c r="AC185" s="5"/>
    </row>
    <row r="186" spans="1:29" ht="15.75" customHeight="1">
      <c r="A186" s="5"/>
      <c r="B186" s="5"/>
      <c r="C186" s="6"/>
      <c r="D186" s="6"/>
      <c r="E186" s="6"/>
      <c r="F186" s="6"/>
      <c r="G186" s="6"/>
      <c r="H186" s="6"/>
      <c r="I186" s="5"/>
      <c r="J186" s="5"/>
      <c r="K186" s="5"/>
      <c r="L186" s="5"/>
      <c r="M186" s="5"/>
      <c r="N186" s="5"/>
      <c r="O186" s="5"/>
      <c r="P186" s="5"/>
      <c r="Q186" s="5"/>
      <c r="R186" s="5"/>
      <c r="S186" s="5"/>
      <c r="T186" s="5"/>
      <c r="U186" s="5"/>
      <c r="V186" s="5"/>
      <c r="W186" s="5"/>
      <c r="X186" s="5"/>
      <c r="Y186" s="5"/>
      <c r="Z186" s="5"/>
      <c r="AA186" s="5"/>
      <c r="AB186" s="5"/>
      <c r="AC186" s="5"/>
    </row>
    <row r="187" spans="1:29" ht="15.75" customHeight="1">
      <c r="A187" s="5"/>
      <c r="B187" s="5"/>
      <c r="C187" s="6"/>
      <c r="D187" s="6"/>
      <c r="E187" s="6"/>
      <c r="F187" s="6"/>
      <c r="G187" s="6"/>
      <c r="H187" s="6"/>
      <c r="I187" s="5"/>
      <c r="J187" s="5"/>
      <c r="K187" s="5"/>
      <c r="L187" s="5"/>
      <c r="M187" s="5"/>
      <c r="N187" s="5"/>
      <c r="O187" s="5"/>
      <c r="P187" s="5"/>
      <c r="Q187" s="5"/>
      <c r="R187" s="5"/>
      <c r="S187" s="5"/>
      <c r="T187" s="5"/>
      <c r="U187" s="5"/>
      <c r="V187" s="5"/>
      <c r="W187" s="5"/>
      <c r="X187" s="5"/>
      <c r="Y187" s="5"/>
      <c r="Z187" s="5"/>
      <c r="AA187" s="5"/>
      <c r="AB187" s="5"/>
      <c r="AC187" s="5"/>
    </row>
    <row r="188" spans="1:29" ht="15.75" customHeight="1">
      <c r="A188" s="5"/>
      <c r="B188" s="5"/>
      <c r="C188" s="6"/>
      <c r="D188" s="6"/>
      <c r="E188" s="6"/>
      <c r="F188" s="6"/>
      <c r="G188" s="6"/>
      <c r="H188" s="6"/>
      <c r="I188" s="5"/>
      <c r="J188" s="5"/>
      <c r="K188" s="5"/>
      <c r="L188" s="5"/>
      <c r="M188" s="5"/>
      <c r="N188" s="5"/>
      <c r="O188" s="5"/>
      <c r="P188" s="5"/>
      <c r="Q188" s="5"/>
      <c r="R188" s="5"/>
      <c r="S188" s="5"/>
      <c r="T188" s="5"/>
      <c r="U188" s="5"/>
      <c r="V188" s="5"/>
      <c r="W188" s="5"/>
      <c r="X188" s="5"/>
      <c r="Y188" s="5"/>
      <c r="Z188" s="5"/>
      <c r="AA188" s="5"/>
      <c r="AB188" s="5"/>
      <c r="AC188" s="5"/>
    </row>
    <row r="189" spans="1:29" ht="15.75" customHeight="1">
      <c r="A189" s="5"/>
      <c r="B189" s="5"/>
      <c r="C189" s="6"/>
      <c r="D189" s="6"/>
      <c r="E189" s="6"/>
      <c r="F189" s="6"/>
      <c r="G189" s="6"/>
      <c r="H189" s="6"/>
      <c r="I189" s="5"/>
      <c r="J189" s="5"/>
      <c r="K189" s="5"/>
      <c r="L189" s="5"/>
      <c r="M189" s="5"/>
      <c r="N189" s="5"/>
      <c r="O189" s="5"/>
      <c r="P189" s="5"/>
      <c r="Q189" s="5"/>
      <c r="R189" s="5"/>
      <c r="S189" s="5"/>
      <c r="T189" s="5"/>
      <c r="U189" s="5"/>
      <c r="V189" s="5"/>
      <c r="W189" s="5"/>
      <c r="X189" s="5"/>
      <c r="Y189" s="5"/>
      <c r="Z189" s="5"/>
      <c r="AA189" s="5"/>
      <c r="AB189" s="5"/>
      <c r="AC189" s="5"/>
    </row>
    <row r="190" spans="1:29" ht="15.75" customHeight="1">
      <c r="A190" s="5"/>
      <c r="B190" s="5"/>
      <c r="C190" s="6"/>
      <c r="D190" s="6"/>
      <c r="E190" s="6"/>
      <c r="F190" s="6"/>
      <c r="G190" s="6"/>
      <c r="H190" s="6"/>
      <c r="I190" s="5"/>
      <c r="J190" s="5"/>
      <c r="K190" s="5"/>
      <c r="L190" s="5"/>
      <c r="M190" s="5"/>
      <c r="N190" s="5"/>
      <c r="O190" s="5"/>
      <c r="P190" s="5"/>
      <c r="Q190" s="5"/>
      <c r="R190" s="5"/>
      <c r="S190" s="5"/>
      <c r="T190" s="5"/>
      <c r="U190" s="5"/>
      <c r="V190" s="5"/>
      <c r="W190" s="5"/>
      <c r="X190" s="5"/>
      <c r="Y190" s="5"/>
      <c r="Z190" s="5"/>
      <c r="AA190" s="5"/>
      <c r="AB190" s="5"/>
      <c r="AC190" s="5"/>
    </row>
    <row r="191" spans="1:29" ht="15.75" customHeight="1">
      <c r="A191" s="5"/>
      <c r="B191" s="5"/>
      <c r="C191" s="6"/>
      <c r="D191" s="6"/>
      <c r="E191" s="6"/>
      <c r="F191" s="6"/>
      <c r="G191" s="6"/>
      <c r="H191" s="6"/>
      <c r="I191" s="5"/>
      <c r="J191" s="5"/>
      <c r="K191" s="5"/>
      <c r="L191" s="5"/>
      <c r="M191" s="5"/>
      <c r="N191" s="5"/>
      <c r="O191" s="5"/>
      <c r="P191" s="5"/>
      <c r="Q191" s="5"/>
      <c r="R191" s="5"/>
      <c r="S191" s="5"/>
      <c r="T191" s="5"/>
      <c r="U191" s="5"/>
      <c r="V191" s="5"/>
      <c r="W191" s="5"/>
      <c r="X191" s="5"/>
      <c r="Y191" s="5"/>
      <c r="Z191" s="5"/>
      <c r="AA191" s="5"/>
      <c r="AB191" s="5"/>
      <c r="AC191" s="5"/>
    </row>
    <row r="192" spans="1:29" ht="15.75" customHeight="1">
      <c r="A192" s="5"/>
      <c r="B192" s="5"/>
      <c r="C192" s="6"/>
      <c r="D192" s="6"/>
      <c r="E192" s="6"/>
      <c r="F192" s="6"/>
      <c r="G192" s="6"/>
      <c r="H192" s="6"/>
      <c r="I192" s="5"/>
      <c r="J192" s="5"/>
      <c r="K192" s="5"/>
      <c r="L192" s="5"/>
      <c r="M192" s="5"/>
      <c r="N192" s="5"/>
      <c r="O192" s="5"/>
      <c r="P192" s="5"/>
      <c r="Q192" s="5"/>
      <c r="R192" s="5"/>
      <c r="S192" s="5"/>
      <c r="T192" s="5"/>
      <c r="U192" s="5"/>
      <c r="V192" s="5"/>
      <c r="W192" s="5"/>
      <c r="X192" s="5"/>
      <c r="Y192" s="5"/>
      <c r="Z192" s="5"/>
      <c r="AA192" s="5"/>
      <c r="AB192" s="5"/>
      <c r="AC192" s="5"/>
    </row>
    <row r="193" spans="1:29" ht="15.75" customHeight="1">
      <c r="A193" s="5"/>
      <c r="B193" s="5"/>
      <c r="C193" s="6"/>
      <c r="D193" s="6"/>
      <c r="E193" s="6"/>
      <c r="F193" s="6"/>
      <c r="G193" s="6"/>
      <c r="H193" s="6"/>
      <c r="I193" s="5"/>
      <c r="J193" s="5"/>
      <c r="K193" s="5"/>
      <c r="L193" s="5"/>
      <c r="M193" s="5"/>
      <c r="N193" s="5"/>
      <c r="O193" s="5"/>
      <c r="P193" s="5"/>
      <c r="Q193" s="5"/>
      <c r="R193" s="5"/>
      <c r="S193" s="5"/>
      <c r="T193" s="5"/>
      <c r="U193" s="5"/>
      <c r="V193" s="5"/>
      <c r="W193" s="5"/>
      <c r="X193" s="5"/>
      <c r="Y193" s="5"/>
      <c r="Z193" s="5"/>
      <c r="AA193" s="5"/>
      <c r="AB193" s="5"/>
      <c r="AC193" s="5"/>
    </row>
    <row r="194" spans="1:29" ht="15.75" customHeight="1">
      <c r="A194" s="5"/>
      <c r="B194" s="5"/>
      <c r="C194" s="6"/>
      <c r="D194" s="6"/>
      <c r="E194" s="6"/>
      <c r="F194" s="6"/>
      <c r="G194" s="6"/>
      <c r="H194" s="6"/>
      <c r="I194" s="5"/>
      <c r="J194" s="5"/>
      <c r="K194" s="5"/>
      <c r="L194" s="5"/>
      <c r="M194" s="5"/>
      <c r="N194" s="5"/>
      <c r="O194" s="5"/>
      <c r="P194" s="5"/>
      <c r="Q194" s="5"/>
      <c r="R194" s="5"/>
      <c r="S194" s="5"/>
      <c r="T194" s="5"/>
      <c r="U194" s="5"/>
      <c r="V194" s="5"/>
      <c r="W194" s="5"/>
      <c r="X194" s="5"/>
      <c r="Y194" s="5"/>
      <c r="Z194" s="5"/>
      <c r="AA194" s="5"/>
      <c r="AB194" s="5"/>
      <c r="AC194" s="5"/>
    </row>
    <row r="195" spans="1:29" ht="15.75" customHeight="1">
      <c r="A195" s="5"/>
      <c r="B195" s="5"/>
      <c r="C195" s="6"/>
      <c r="D195" s="6"/>
      <c r="E195" s="6"/>
      <c r="F195" s="6"/>
      <c r="G195" s="6"/>
      <c r="H195" s="6"/>
      <c r="I195" s="5"/>
      <c r="J195" s="5"/>
      <c r="K195" s="5"/>
      <c r="L195" s="5"/>
      <c r="M195" s="5"/>
      <c r="N195" s="5"/>
      <c r="O195" s="5"/>
      <c r="P195" s="5"/>
      <c r="Q195" s="5"/>
      <c r="R195" s="5"/>
      <c r="S195" s="5"/>
      <c r="T195" s="5"/>
      <c r="U195" s="5"/>
      <c r="V195" s="5"/>
      <c r="W195" s="5"/>
      <c r="X195" s="5"/>
      <c r="Y195" s="5"/>
      <c r="Z195" s="5"/>
      <c r="AA195" s="5"/>
      <c r="AB195" s="5"/>
      <c r="AC195" s="5"/>
    </row>
    <row r="196" spans="1:29" ht="15.75" customHeight="1">
      <c r="A196" s="5"/>
      <c r="B196" s="5"/>
      <c r="C196" s="6"/>
      <c r="D196" s="6"/>
      <c r="E196" s="6"/>
      <c r="F196" s="6"/>
      <c r="G196" s="6"/>
      <c r="H196" s="6"/>
      <c r="I196" s="5"/>
      <c r="J196" s="5"/>
      <c r="K196" s="5"/>
      <c r="L196" s="5"/>
      <c r="M196" s="5"/>
      <c r="N196" s="5"/>
      <c r="O196" s="5"/>
      <c r="P196" s="5"/>
      <c r="Q196" s="5"/>
      <c r="R196" s="5"/>
      <c r="S196" s="5"/>
      <c r="T196" s="5"/>
      <c r="U196" s="5"/>
      <c r="V196" s="5"/>
      <c r="W196" s="5"/>
      <c r="X196" s="5"/>
      <c r="Y196" s="5"/>
      <c r="Z196" s="5"/>
      <c r="AA196" s="5"/>
      <c r="AB196" s="5"/>
      <c r="AC196" s="5"/>
    </row>
    <row r="197" spans="1:29" ht="15.75" customHeight="1">
      <c r="A197" s="5"/>
      <c r="B197" s="5"/>
      <c r="C197" s="6"/>
      <c r="D197" s="6"/>
      <c r="E197" s="6"/>
      <c r="F197" s="6"/>
      <c r="G197" s="6"/>
      <c r="H197" s="6"/>
      <c r="I197" s="5"/>
      <c r="J197" s="5"/>
      <c r="K197" s="5"/>
      <c r="L197" s="5"/>
      <c r="M197" s="5"/>
      <c r="N197" s="5"/>
      <c r="O197" s="5"/>
      <c r="P197" s="5"/>
      <c r="Q197" s="5"/>
      <c r="R197" s="5"/>
      <c r="S197" s="5"/>
      <c r="T197" s="5"/>
      <c r="U197" s="5"/>
      <c r="V197" s="5"/>
      <c r="W197" s="5"/>
      <c r="X197" s="5"/>
      <c r="Y197" s="5"/>
      <c r="Z197" s="5"/>
      <c r="AA197" s="5"/>
      <c r="AB197" s="5"/>
      <c r="AC197" s="5"/>
    </row>
    <row r="198" spans="1:29" ht="15.75" customHeight="1">
      <c r="A198" s="5"/>
      <c r="B198" s="5"/>
      <c r="C198" s="6"/>
      <c r="D198" s="6"/>
      <c r="E198" s="6"/>
      <c r="F198" s="6"/>
      <c r="G198" s="6"/>
      <c r="H198" s="6"/>
      <c r="I198" s="5"/>
      <c r="J198" s="5"/>
      <c r="K198" s="5"/>
      <c r="L198" s="5"/>
      <c r="M198" s="5"/>
      <c r="N198" s="5"/>
      <c r="O198" s="5"/>
      <c r="P198" s="5"/>
      <c r="Q198" s="5"/>
      <c r="R198" s="5"/>
      <c r="S198" s="5"/>
      <c r="T198" s="5"/>
      <c r="U198" s="5"/>
      <c r="V198" s="5"/>
      <c r="W198" s="5"/>
      <c r="X198" s="5"/>
      <c r="Y198" s="5"/>
      <c r="Z198" s="5"/>
      <c r="AA198" s="5"/>
      <c r="AB198" s="5"/>
      <c r="AC198" s="5"/>
    </row>
    <row r="199" spans="1:29" ht="15.75" customHeight="1">
      <c r="A199" s="5"/>
      <c r="B199" s="5"/>
      <c r="C199" s="6"/>
      <c r="D199" s="6"/>
      <c r="E199" s="6"/>
      <c r="F199" s="6"/>
      <c r="G199" s="6"/>
      <c r="H199" s="6"/>
      <c r="I199" s="5"/>
      <c r="J199" s="5"/>
      <c r="K199" s="5"/>
      <c r="L199" s="5"/>
      <c r="M199" s="5"/>
      <c r="N199" s="5"/>
      <c r="O199" s="5"/>
      <c r="P199" s="5"/>
      <c r="Q199" s="5"/>
      <c r="R199" s="5"/>
      <c r="S199" s="5"/>
      <c r="T199" s="5"/>
      <c r="U199" s="5"/>
      <c r="V199" s="5"/>
      <c r="W199" s="5"/>
      <c r="X199" s="5"/>
      <c r="Y199" s="5"/>
      <c r="Z199" s="5"/>
      <c r="AA199" s="5"/>
      <c r="AB199" s="5"/>
      <c r="AC199" s="5"/>
    </row>
    <row r="200" spans="1:29" ht="15.75" customHeight="1">
      <c r="A200" s="5"/>
      <c r="B200" s="5"/>
      <c r="C200" s="6"/>
      <c r="D200" s="6"/>
      <c r="E200" s="6"/>
      <c r="F200" s="6"/>
      <c r="G200" s="6"/>
      <c r="H200" s="6"/>
      <c r="I200" s="5"/>
      <c r="J200" s="5"/>
      <c r="K200" s="5"/>
      <c r="L200" s="5"/>
      <c r="M200" s="5"/>
      <c r="N200" s="5"/>
      <c r="O200" s="5"/>
      <c r="P200" s="5"/>
      <c r="Q200" s="5"/>
      <c r="R200" s="5"/>
      <c r="S200" s="5"/>
      <c r="T200" s="5"/>
      <c r="U200" s="5"/>
      <c r="V200" s="5"/>
      <c r="W200" s="5"/>
      <c r="X200" s="5"/>
      <c r="Y200" s="5"/>
      <c r="Z200" s="5"/>
      <c r="AA200" s="5"/>
      <c r="AB200" s="5"/>
      <c r="AC200" s="5"/>
    </row>
    <row r="201" spans="1:29" ht="15.75" customHeight="1">
      <c r="A201" s="5"/>
      <c r="B201" s="5"/>
      <c r="C201" s="6"/>
      <c r="D201" s="6"/>
      <c r="E201" s="6"/>
      <c r="F201" s="6"/>
      <c r="G201" s="6"/>
      <c r="H201" s="6"/>
      <c r="I201" s="5"/>
      <c r="J201" s="5"/>
      <c r="K201" s="5"/>
      <c r="L201" s="5"/>
      <c r="M201" s="5"/>
      <c r="N201" s="5"/>
      <c r="O201" s="5"/>
      <c r="P201" s="5"/>
      <c r="Q201" s="5"/>
      <c r="R201" s="5"/>
      <c r="S201" s="5"/>
      <c r="T201" s="5"/>
      <c r="U201" s="5"/>
      <c r="V201" s="5"/>
      <c r="W201" s="5"/>
      <c r="X201" s="5"/>
      <c r="Y201" s="5"/>
      <c r="Z201" s="5"/>
      <c r="AA201" s="5"/>
      <c r="AB201" s="5"/>
      <c r="AC201" s="5"/>
    </row>
    <row r="202" spans="1:29" ht="15.75" customHeight="1">
      <c r="A202" s="5"/>
      <c r="B202" s="5"/>
      <c r="C202" s="6"/>
      <c r="D202" s="6"/>
      <c r="E202" s="6"/>
      <c r="F202" s="6"/>
      <c r="G202" s="6"/>
      <c r="H202" s="6"/>
      <c r="I202" s="5"/>
      <c r="J202" s="5"/>
      <c r="K202" s="5"/>
      <c r="L202" s="5"/>
      <c r="M202" s="5"/>
      <c r="N202" s="5"/>
      <c r="O202" s="5"/>
      <c r="P202" s="5"/>
      <c r="Q202" s="5"/>
      <c r="R202" s="5"/>
      <c r="S202" s="5"/>
      <c r="T202" s="5"/>
      <c r="U202" s="5"/>
      <c r="V202" s="5"/>
      <c r="W202" s="5"/>
      <c r="X202" s="5"/>
      <c r="Y202" s="5"/>
      <c r="Z202" s="5"/>
      <c r="AA202" s="5"/>
      <c r="AB202" s="5"/>
      <c r="AC202" s="5"/>
    </row>
    <row r="203" spans="1:29" ht="15.75" customHeight="1">
      <c r="A203" s="5"/>
      <c r="B203" s="5"/>
      <c r="C203" s="6"/>
      <c r="D203" s="6"/>
      <c r="E203" s="6"/>
      <c r="F203" s="6"/>
      <c r="G203" s="6"/>
      <c r="H203" s="6"/>
      <c r="I203" s="5"/>
      <c r="J203" s="5"/>
      <c r="K203" s="5"/>
      <c r="L203" s="5"/>
      <c r="M203" s="5"/>
      <c r="N203" s="5"/>
      <c r="O203" s="5"/>
      <c r="P203" s="5"/>
      <c r="Q203" s="5"/>
      <c r="R203" s="5"/>
      <c r="S203" s="5"/>
      <c r="T203" s="5"/>
      <c r="U203" s="5"/>
      <c r="V203" s="5"/>
      <c r="W203" s="5"/>
      <c r="X203" s="5"/>
      <c r="Y203" s="5"/>
      <c r="Z203" s="5"/>
      <c r="AA203" s="5"/>
      <c r="AB203" s="5"/>
      <c r="AC203" s="5"/>
    </row>
    <row r="204" spans="1:29" ht="15.75" customHeight="1">
      <c r="A204" s="5"/>
      <c r="B204" s="5"/>
      <c r="C204" s="6"/>
      <c r="D204" s="6"/>
      <c r="E204" s="6"/>
      <c r="F204" s="6"/>
      <c r="G204" s="6"/>
      <c r="H204" s="6"/>
      <c r="I204" s="5"/>
      <c r="J204" s="5"/>
      <c r="K204" s="5"/>
      <c r="L204" s="5"/>
      <c r="M204" s="5"/>
      <c r="N204" s="5"/>
      <c r="O204" s="5"/>
      <c r="P204" s="5"/>
      <c r="Q204" s="5"/>
      <c r="R204" s="5"/>
      <c r="S204" s="5"/>
      <c r="T204" s="5"/>
      <c r="U204" s="5"/>
      <c r="V204" s="5"/>
      <c r="W204" s="5"/>
      <c r="X204" s="5"/>
      <c r="Y204" s="5"/>
      <c r="Z204" s="5"/>
      <c r="AA204" s="5"/>
      <c r="AB204" s="5"/>
      <c r="AC204" s="5"/>
    </row>
    <row r="205" spans="1:29" ht="15.75" customHeight="1">
      <c r="A205" s="5"/>
      <c r="B205" s="5"/>
      <c r="C205" s="6"/>
      <c r="D205" s="6"/>
      <c r="E205" s="6"/>
      <c r="F205" s="6"/>
      <c r="G205" s="6"/>
      <c r="H205" s="6"/>
      <c r="I205" s="5"/>
      <c r="J205" s="5"/>
      <c r="K205" s="5"/>
      <c r="L205" s="5"/>
      <c r="M205" s="5"/>
      <c r="N205" s="5"/>
      <c r="O205" s="5"/>
      <c r="P205" s="5"/>
      <c r="Q205" s="5"/>
      <c r="R205" s="5"/>
      <c r="S205" s="5"/>
      <c r="T205" s="5"/>
      <c r="U205" s="5"/>
      <c r="V205" s="5"/>
      <c r="W205" s="5"/>
      <c r="X205" s="5"/>
      <c r="Y205" s="5"/>
      <c r="Z205" s="5"/>
      <c r="AA205" s="5"/>
      <c r="AB205" s="5"/>
      <c r="AC205" s="5"/>
    </row>
    <row r="206" spans="1:29" ht="15.75" customHeight="1">
      <c r="A206" s="5"/>
      <c r="B206" s="5"/>
      <c r="C206" s="6"/>
      <c r="D206" s="6"/>
      <c r="E206" s="6"/>
      <c r="F206" s="6"/>
      <c r="G206" s="6"/>
      <c r="H206" s="6"/>
      <c r="I206" s="5"/>
      <c r="J206" s="5"/>
      <c r="K206" s="5"/>
      <c r="L206" s="5"/>
      <c r="M206" s="5"/>
      <c r="N206" s="5"/>
      <c r="O206" s="5"/>
      <c r="P206" s="5"/>
      <c r="Q206" s="5"/>
      <c r="R206" s="5"/>
      <c r="S206" s="5"/>
      <c r="T206" s="5"/>
      <c r="U206" s="5"/>
      <c r="V206" s="5"/>
      <c r="W206" s="5"/>
      <c r="X206" s="5"/>
      <c r="Y206" s="5"/>
      <c r="Z206" s="5"/>
      <c r="AA206" s="5"/>
      <c r="AB206" s="5"/>
      <c r="AC206" s="5"/>
    </row>
    <row r="207" spans="1:29" ht="15.75" customHeight="1">
      <c r="A207" s="5"/>
      <c r="B207" s="5"/>
      <c r="C207" s="6"/>
      <c r="D207" s="6"/>
      <c r="E207" s="6"/>
      <c r="F207" s="6"/>
      <c r="G207" s="6"/>
      <c r="H207" s="6"/>
      <c r="I207" s="5"/>
      <c r="J207" s="5"/>
      <c r="K207" s="5"/>
      <c r="L207" s="5"/>
      <c r="M207" s="5"/>
      <c r="N207" s="5"/>
      <c r="O207" s="5"/>
      <c r="P207" s="5"/>
      <c r="Q207" s="5"/>
      <c r="R207" s="5"/>
      <c r="S207" s="5"/>
      <c r="T207" s="5"/>
      <c r="U207" s="5"/>
      <c r="V207" s="5"/>
      <c r="W207" s="5"/>
      <c r="X207" s="5"/>
      <c r="Y207" s="5"/>
      <c r="Z207" s="5"/>
      <c r="AA207" s="5"/>
      <c r="AB207" s="5"/>
      <c r="AC207" s="5"/>
    </row>
    <row r="208" spans="1:29" ht="15.75" customHeight="1">
      <c r="A208" s="5"/>
      <c r="B208" s="5"/>
      <c r="C208" s="6"/>
      <c r="D208" s="6"/>
      <c r="E208" s="6"/>
      <c r="F208" s="6"/>
      <c r="G208" s="6"/>
      <c r="H208" s="6"/>
      <c r="I208" s="5"/>
      <c r="J208" s="5"/>
      <c r="K208" s="5"/>
      <c r="L208" s="5"/>
      <c r="M208" s="5"/>
      <c r="N208" s="5"/>
      <c r="O208" s="5"/>
      <c r="P208" s="5"/>
      <c r="Q208" s="5"/>
      <c r="R208" s="5"/>
      <c r="S208" s="5"/>
      <c r="T208" s="5"/>
      <c r="U208" s="5"/>
      <c r="V208" s="5"/>
      <c r="W208" s="5"/>
      <c r="X208" s="5"/>
      <c r="Y208" s="5"/>
      <c r="Z208" s="5"/>
      <c r="AA208" s="5"/>
      <c r="AB208" s="5"/>
      <c r="AC208" s="5"/>
    </row>
    <row r="209" spans="1:29" ht="15.75" customHeight="1">
      <c r="A209" s="5"/>
      <c r="B209" s="5"/>
      <c r="C209" s="6"/>
      <c r="D209" s="6"/>
      <c r="E209" s="6"/>
      <c r="F209" s="6"/>
      <c r="G209" s="6"/>
      <c r="H209" s="6"/>
      <c r="I209" s="5"/>
      <c r="J209" s="5"/>
      <c r="K209" s="5"/>
      <c r="L209" s="5"/>
      <c r="M209" s="5"/>
      <c r="N209" s="5"/>
      <c r="O209" s="5"/>
      <c r="P209" s="5"/>
      <c r="Q209" s="5"/>
      <c r="R209" s="5"/>
      <c r="S209" s="5"/>
      <c r="T209" s="5"/>
      <c r="U209" s="5"/>
      <c r="V209" s="5"/>
      <c r="W209" s="5"/>
      <c r="X209" s="5"/>
      <c r="Y209" s="5"/>
      <c r="Z209" s="5"/>
      <c r="AA209" s="5"/>
      <c r="AB209" s="5"/>
      <c r="AC209" s="5"/>
    </row>
    <row r="210" spans="1:29" ht="15.75" customHeight="1">
      <c r="A210" s="5"/>
      <c r="B210" s="5"/>
      <c r="C210" s="6"/>
      <c r="D210" s="6"/>
      <c r="E210" s="6"/>
      <c r="F210" s="6"/>
      <c r="G210" s="6"/>
      <c r="H210" s="6"/>
      <c r="I210" s="5"/>
      <c r="J210" s="5"/>
      <c r="K210" s="5"/>
      <c r="L210" s="5"/>
      <c r="M210" s="5"/>
      <c r="N210" s="5"/>
      <c r="O210" s="5"/>
      <c r="P210" s="5"/>
      <c r="Q210" s="5"/>
      <c r="R210" s="5"/>
      <c r="S210" s="5"/>
      <c r="T210" s="5"/>
      <c r="U210" s="5"/>
      <c r="V210" s="5"/>
      <c r="W210" s="5"/>
      <c r="X210" s="5"/>
      <c r="Y210" s="5"/>
      <c r="Z210" s="5"/>
      <c r="AA210" s="5"/>
      <c r="AB210" s="5"/>
      <c r="AC210" s="5"/>
    </row>
    <row r="211" spans="1:29" ht="15.75" customHeight="1">
      <c r="A211" s="5"/>
      <c r="B211" s="5"/>
      <c r="C211" s="6"/>
      <c r="D211" s="6"/>
      <c r="E211" s="6"/>
      <c r="F211" s="6"/>
      <c r="G211" s="6"/>
      <c r="H211" s="6"/>
      <c r="I211" s="5"/>
      <c r="J211" s="5"/>
      <c r="K211" s="5"/>
      <c r="L211" s="5"/>
      <c r="M211" s="5"/>
      <c r="N211" s="5"/>
      <c r="O211" s="5"/>
      <c r="P211" s="5"/>
      <c r="Q211" s="5"/>
      <c r="R211" s="5"/>
      <c r="S211" s="5"/>
      <c r="T211" s="5"/>
      <c r="U211" s="5"/>
      <c r="V211" s="5"/>
      <c r="W211" s="5"/>
      <c r="X211" s="5"/>
      <c r="Y211" s="5"/>
      <c r="Z211" s="5"/>
      <c r="AA211" s="5"/>
      <c r="AB211" s="5"/>
      <c r="AC211" s="5"/>
    </row>
    <row r="212" spans="1:29" ht="15.75" customHeight="1">
      <c r="A212" s="5"/>
      <c r="B212" s="5"/>
      <c r="C212" s="6"/>
      <c r="D212" s="6"/>
      <c r="E212" s="6"/>
      <c r="F212" s="6"/>
      <c r="G212" s="6"/>
      <c r="H212" s="6"/>
      <c r="I212" s="5"/>
      <c r="J212" s="5"/>
      <c r="K212" s="5"/>
      <c r="L212" s="5"/>
      <c r="M212" s="5"/>
      <c r="N212" s="5"/>
      <c r="O212" s="5"/>
      <c r="P212" s="5"/>
      <c r="Q212" s="5"/>
      <c r="R212" s="5"/>
      <c r="S212" s="5"/>
      <c r="T212" s="5"/>
      <c r="U212" s="5"/>
      <c r="V212" s="5"/>
      <c r="W212" s="5"/>
      <c r="X212" s="5"/>
      <c r="Y212" s="5"/>
      <c r="Z212" s="5"/>
      <c r="AA212" s="5"/>
      <c r="AB212" s="5"/>
      <c r="AC212" s="5"/>
    </row>
    <row r="213" spans="1:29" ht="15.75" customHeight="1">
      <c r="A213" s="5"/>
      <c r="B213" s="5"/>
      <c r="C213" s="6"/>
      <c r="D213" s="6"/>
      <c r="E213" s="6"/>
      <c r="F213" s="6"/>
      <c r="G213" s="6"/>
      <c r="H213" s="6"/>
      <c r="I213" s="5"/>
      <c r="J213" s="5"/>
      <c r="K213" s="5"/>
      <c r="L213" s="5"/>
      <c r="M213" s="5"/>
      <c r="N213" s="5"/>
      <c r="O213" s="5"/>
      <c r="P213" s="5"/>
      <c r="Q213" s="5"/>
      <c r="R213" s="5"/>
      <c r="S213" s="5"/>
      <c r="T213" s="5"/>
      <c r="U213" s="5"/>
      <c r="V213" s="5"/>
      <c r="W213" s="5"/>
      <c r="X213" s="5"/>
      <c r="Y213" s="5"/>
      <c r="Z213" s="5"/>
      <c r="AA213" s="5"/>
      <c r="AB213" s="5"/>
      <c r="AC213" s="5"/>
    </row>
    <row r="214" spans="1:29" ht="15.75" customHeight="1">
      <c r="A214" s="5"/>
      <c r="B214" s="5"/>
      <c r="C214" s="6"/>
      <c r="D214" s="6"/>
      <c r="E214" s="6"/>
      <c r="F214" s="6"/>
      <c r="G214" s="6"/>
      <c r="H214" s="6"/>
      <c r="I214" s="5"/>
      <c r="J214" s="5"/>
      <c r="K214" s="5"/>
      <c r="L214" s="5"/>
      <c r="M214" s="5"/>
      <c r="N214" s="5"/>
      <c r="O214" s="5"/>
      <c r="P214" s="5"/>
      <c r="Q214" s="5"/>
      <c r="R214" s="5"/>
      <c r="S214" s="5"/>
      <c r="T214" s="5"/>
      <c r="U214" s="5"/>
      <c r="V214" s="5"/>
      <c r="W214" s="5"/>
      <c r="X214" s="5"/>
      <c r="Y214" s="5"/>
      <c r="Z214" s="5"/>
      <c r="AA214" s="5"/>
      <c r="AB214" s="5"/>
      <c r="AC214" s="5"/>
    </row>
    <row r="215" spans="1:29" ht="15.75" customHeight="1">
      <c r="A215" s="5"/>
      <c r="B215" s="5"/>
      <c r="C215" s="6"/>
      <c r="D215" s="6"/>
      <c r="E215" s="6"/>
      <c r="F215" s="6"/>
      <c r="G215" s="6"/>
      <c r="H215" s="6"/>
      <c r="I215" s="5"/>
      <c r="J215" s="5"/>
      <c r="K215" s="5"/>
      <c r="L215" s="5"/>
      <c r="M215" s="5"/>
      <c r="N215" s="5"/>
      <c r="O215" s="5"/>
      <c r="P215" s="5"/>
      <c r="Q215" s="5"/>
      <c r="R215" s="5"/>
      <c r="S215" s="5"/>
      <c r="T215" s="5"/>
      <c r="U215" s="5"/>
      <c r="V215" s="5"/>
      <c r="W215" s="5"/>
      <c r="X215" s="5"/>
      <c r="Y215" s="5"/>
      <c r="Z215" s="5"/>
      <c r="AA215" s="5"/>
      <c r="AB215" s="5"/>
      <c r="AC215" s="5"/>
    </row>
    <row r="216" spans="1:29" ht="15.75" customHeight="1">
      <c r="A216" s="5"/>
      <c r="B216" s="5"/>
      <c r="C216" s="6"/>
      <c r="D216" s="6"/>
      <c r="E216" s="6"/>
      <c r="F216" s="6"/>
      <c r="G216" s="6"/>
      <c r="H216" s="6"/>
      <c r="I216" s="5"/>
      <c r="J216" s="5"/>
      <c r="K216" s="5"/>
      <c r="L216" s="5"/>
      <c r="M216" s="5"/>
      <c r="N216" s="5"/>
      <c r="O216" s="5"/>
      <c r="P216" s="5"/>
      <c r="Q216" s="5"/>
      <c r="R216" s="5"/>
      <c r="S216" s="5"/>
      <c r="T216" s="5"/>
      <c r="U216" s="5"/>
      <c r="V216" s="5"/>
      <c r="W216" s="5"/>
      <c r="X216" s="5"/>
      <c r="Y216" s="5"/>
      <c r="Z216" s="5"/>
      <c r="AA216" s="5"/>
      <c r="AB216" s="5"/>
      <c r="AC216" s="5"/>
    </row>
    <row r="217" spans="1:29" ht="15.75" customHeight="1">
      <c r="A217" s="5"/>
      <c r="B217" s="5"/>
      <c r="C217" s="6"/>
      <c r="D217" s="6"/>
      <c r="E217" s="6"/>
      <c r="F217" s="6"/>
      <c r="G217" s="6"/>
      <c r="H217" s="6"/>
      <c r="I217" s="5"/>
      <c r="J217" s="5"/>
      <c r="K217" s="5"/>
      <c r="L217" s="5"/>
      <c r="M217" s="5"/>
      <c r="N217" s="5"/>
      <c r="O217" s="5"/>
      <c r="P217" s="5"/>
      <c r="Q217" s="5"/>
      <c r="R217" s="5"/>
      <c r="S217" s="5"/>
      <c r="T217" s="5"/>
      <c r="U217" s="5"/>
      <c r="V217" s="5"/>
      <c r="W217" s="5"/>
      <c r="X217" s="5"/>
      <c r="Y217" s="5"/>
      <c r="Z217" s="5"/>
      <c r="AA217" s="5"/>
      <c r="AB217" s="5"/>
      <c r="AC217" s="5"/>
    </row>
    <row r="218" spans="1:29" ht="15.75" customHeight="1"/>
    <row r="219" spans="1:29" ht="15.75" customHeight="1"/>
    <row r="220" spans="1:29" ht="15.75" customHeight="1"/>
    <row r="221" spans="1:29" ht="15.75" customHeight="1"/>
    <row r="222" spans="1:29" ht="15.75" customHeight="1"/>
    <row r="223" spans="1:29" ht="15.75" customHeight="1"/>
    <row r="224" spans="1:29"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heet="1" objects="1" scenarios="1" selectLockedCells="1"/>
  <mergeCells count="1">
    <mergeCell ref="B1:H2"/>
  </mergeCells>
  <pageMargins left="0.78749999999999998" right="0.78749999999999998" top="1.0249999999999999" bottom="1.0249999999999999" header="0" footer="0"/>
  <pageSetup paperSize="9" orientation="landscape"/>
  <headerFooter>
    <oddHeader>&amp;C&amp;A</oddHeader>
    <oddFooter>&amp;CPage &amp;P</oddFooter>
  </headerFooter>
  <drawing r:id="rId1"/>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tabSelected="1" view="pageLayout" topLeftCell="A39"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84"/>
      <c r="B6" s="384"/>
      <c r="C6" s="384"/>
    </row>
    <row r="7" spans="1:17" ht="45.95" customHeight="1" thickBot="1">
      <c r="A7" s="384"/>
      <c r="B7" s="384"/>
      <c r="C7" s="384"/>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83"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81"/>
      <c r="M49" s="666"/>
      <c r="N49" s="667"/>
      <c r="O49" s="667"/>
      <c r="P49" s="667"/>
      <c r="Q49" s="670"/>
    </row>
    <row r="50" spans="1:17" ht="65.099999999999994" customHeight="1">
      <c r="A50" s="666"/>
      <c r="B50" s="667"/>
      <c r="C50" s="667"/>
      <c r="D50" s="667"/>
      <c r="E50" s="668"/>
      <c r="F50" s="669"/>
      <c r="G50" s="667"/>
      <c r="H50" s="667"/>
      <c r="I50" s="667"/>
      <c r="J50" s="667"/>
      <c r="K50" s="668"/>
      <c r="L50" s="381"/>
      <c r="M50" s="666"/>
      <c r="N50" s="667"/>
      <c r="O50" s="667"/>
      <c r="P50" s="667"/>
      <c r="Q50" s="670"/>
    </row>
    <row r="51" spans="1:17" ht="69.75" customHeight="1">
      <c r="A51" s="666"/>
      <c r="B51" s="667"/>
      <c r="C51" s="667"/>
      <c r="D51" s="667"/>
      <c r="E51" s="668"/>
      <c r="F51" s="669"/>
      <c r="G51" s="667"/>
      <c r="H51" s="667"/>
      <c r="I51" s="667"/>
      <c r="J51" s="667"/>
      <c r="K51" s="668"/>
      <c r="L51" s="381"/>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2"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(35)'!$A$29,'Entrée des observations'!$Q$5:$AJ$49,3,FALSE)="","",VLOOKUP('Suivi élève (35)'!$A$29,'Entrée des observations'!$Q$5:$AJ$49,3,FALSE))</f>
        <v/>
      </c>
      <c r="I68" s="535" t="s">
        <v>96</v>
      </c>
      <c r="J68" s="536"/>
      <c r="K68" s="536"/>
      <c r="L68" s="536"/>
      <c r="M68" s="536"/>
      <c r="N68" s="536"/>
      <c r="O68" s="240" t="str">
        <f>IF(P68="x","","x")</f>
        <v>x</v>
      </c>
      <c r="P68" s="241" t="str">
        <f>IF(VLOOKUP('Suivi élève (35)'!$A$29,'Entrée des observations'!$Q$5:$AJ$49,11,FALSE)="","",VLOOKUP('Suivi élève (35)'!$A$29,'Entrée des observations'!$Q$5:$AJ$49,11,FALSE))</f>
        <v/>
      </c>
      <c r="Q68" s="646"/>
    </row>
    <row r="69" spans="1:17" ht="13.5" customHeight="1">
      <c r="A69" s="535" t="s">
        <v>221</v>
      </c>
      <c r="B69" s="536"/>
      <c r="C69" s="536"/>
      <c r="D69" s="536"/>
      <c r="E69" s="240" t="str">
        <f>IF(F69&lt;&gt;"","","x")</f>
        <v>x</v>
      </c>
      <c r="F69" s="241" t="str">
        <f>IF(VLOOKUP('Suivi élève (35)'!$A$29,'Entrée des observations'!$Q$5:$AJ$49,4,FALSE)="","",VLOOKUP('Suivi élève (35)'!$A$29,'Entrée des observations'!$Q$5:$AJ$49,4,FALSE))</f>
        <v/>
      </c>
      <c r="I69" s="535" t="s">
        <v>97</v>
      </c>
      <c r="J69" s="536"/>
      <c r="K69" s="536"/>
      <c r="L69" s="536"/>
      <c r="M69" s="536"/>
      <c r="N69" s="536"/>
      <c r="O69" s="240" t="str">
        <f>IF(P69="x","","x")</f>
        <v>x</v>
      </c>
      <c r="P69" s="241" t="str">
        <f>IF(VLOOKUP('Suivi élève (35)'!$A$29,'Entrée des observations'!$Q$5:$AJ$49,12,FALSE)="","",VLOOKUP('Suivi élève (35)'!$A$29,'Entrée des observations'!$Q$5:$AJ$49,12,FALSE))</f>
        <v/>
      </c>
    </row>
    <row r="70" spans="1:17" ht="12.75" customHeight="1" thickBot="1">
      <c r="A70" s="548" t="s">
        <v>246</v>
      </c>
      <c r="B70" s="549"/>
      <c r="C70" s="549"/>
      <c r="D70" s="549"/>
      <c r="E70" s="240" t="str">
        <f>IF(F70="x","","x")</f>
        <v>x</v>
      </c>
      <c r="F70" s="242" t="str">
        <f>IF(VLOOKUP('Suivi élève (35)'!$A$29,'Entrée des observations'!$Q$5:$AJ$49,5,FALSE)="","",VLOOKUP('Suivi élève (35)'!$A$29,'Entrée des observations'!$Q$5:$AJ$49,5,FALSE))</f>
        <v/>
      </c>
      <c r="I70" s="535" t="s">
        <v>98</v>
      </c>
      <c r="J70" s="536"/>
      <c r="K70" s="536"/>
      <c r="L70" s="536"/>
      <c r="M70" s="536"/>
      <c r="N70" s="536"/>
      <c r="O70" s="240" t="str">
        <f>IF(P70="x","","x")</f>
        <v>x</v>
      </c>
      <c r="P70" s="241" t="str">
        <f>IF(VLOOKUP('Suivi élève (35)'!$A$29,'Entrée des observations'!$Q$5:$AJ$49,13,FALSE)="","",VLOOKUP('Suivi élève (35)'!$A$29,'Entrée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(35)'!$A$29,'Entrée des observations'!$Q$5:$AJ$49,14,FALSE)="","",VLOOKUP('Suivi élève (35)'!$A$29,'Entrée des observations'!$Q$5:$AJ$49,14,FALSE))</f>
        <v/>
      </c>
    </row>
    <row r="72" spans="1:17" ht="13.5" customHeight="1" thickBot="1">
      <c r="A72" s="535" t="s">
        <v>223</v>
      </c>
      <c r="B72" s="536"/>
      <c r="C72" s="536"/>
      <c r="D72" s="536"/>
      <c r="E72" s="240" t="str">
        <f>IF(F72="x","","x")</f>
        <v>x</v>
      </c>
      <c r="F72" s="241" t="str">
        <f>IF(VLOOKUP('Suivi élève (35)'!$A$29,'Entrée des observations'!$Q$5:$AJ$49,6,FALSE)="","",VLOOKUP('Suivi élève (35)'!$A$29,'Entrée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(35)'!$A$29,'Entrée des observations'!$Q$5:$AJ$49,9,FALSE)="","",VLOOKUP('Suivi élève (35)'!$A$29,'Entrée des observations'!$Q$5:$AJ$49,9,FALSE))</f>
        <v/>
      </c>
      <c r="I74" s="537" t="s">
        <v>104</v>
      </c>
      <c r="J74" s="538"/>
      <c r="K74" s="538"/>
      <c r="L74" s="538"/>
      <c r="M74" s="538"/>
      <c r="N74" s="539"/>
      <c r="O74" s="240" t="str">
        <f>IF(P74="x","","x")</f>
        <v>x</v>
      </c>
      <c r="P74" s="241" t="str">
        <f>IF(VLOOKUP('Suivi élève (35)'!$A$29,'Entrée des observations'!$Q$5:$AJ$49,18,FALSE)="","",VLOOKUP('Suivi élève (35)'!$A$29,'Entrée des observations'!$Q$5:$AJ$49,18,FALSE))</f>
        <v/>
      </c>
    </row>
    <row r="75" spans="1:17" ht="13.5" customHeight="1" thickBot="1">
      <c r="A75" s="540" t="s">
        <v>224</v>
      </c>
      <c r="B75" s="541"/>
      <c r="C75" s="541"/>
      <c r="D75" s="542"/>
      <c r="E75" s="240" t="str">
        <f>IF(F75="x","","x")</f>
        <v>x</v>
      </c>
      <c r="F75" s="242" t="str">
        <f>IF(VLOOKUP('Suivi élève (35)'!$A$29,'Entrée des observations'!$Q$5:$AJ$49,10,FALSE)="","",VLOOKUP('Suivi élève (35)'!$A$29,'Entrée des observations'!$Q$5:$AJ$49,10,FALSE))</f>
        <v/>
      </c>
      <c r="I75" s="537" t="s">
        <v>105</v>
      </c>
      <c r="J75" s="538"/>
      <c r="K75" s="538"/>
      <c r="L75" s="538"/>
      <c r="M75" s="538"/>
      <c r="N75" s="539"/>
      <c r="O75" s="240" t="str">
        <f>IF(P75="x","","x")</f>
        <v>x</v>
      </c>
      <c r="P75" s="241" t="str">
        <f>IF(VLOOKUP('Suivi élève (35)'!$A$29,'Entrée des observations'!$Q$5:$AJ$49,19,FALSE)="","",VLOOKUP('Suivi élève (35)'!$A$29,'Entrée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(35)'!$A$29,'Entrée des observations'!$Q$5:$AJ$49,20,FALSE)="","",VLOOKUP('Suivi élève (35)'!$A$29,'Entrée des observations'!$Q$5:$AJ$49,20,FALSE))</f>
        <v/>
      </c>
    </row>
    <row r="77" spans="1:17" ht="13.5" customHeight="1" thickBot="1">
      <c r="A77" s="537" t="s">
        <v>228</v>
      </c>
      <c r="B77" s="538"/>
      <c r="C77" s="538"/>
      <c r="D77" s="539"/>
      <c r="E77" s="240" t="str">
        <f>IF(F77="x","","x")</f>
        <v>x</v>
      </c>
      <c r="F77" s="241" t="str">
        <f>IF(VLOOKUP('Suivi élève (35)'!$A$29,'Entrée des observations'!$Q$5:$AJ$49,15,FALSE)="","",VLOOKUP('Suivi élève (35)'!$A$29,'Entrée des observations'!$Q$5:$AJ$49,15,FALSE))</f>
        <v/>
      </c>
    </row>
    <row r="78" spans="1:17" ht="13.5" thickBot="1">
      <c r="A78" s="540" t="s">
        <v>229</v>
      </c>
      <c r="B78" s="541"/>
      <c r="C78" s="541"/>
      <c r="D78" s="542"/>
      <c r="E78" s="240" t="str">
        <f>IF(F78="x","","x")</f>
        <v>x</v>
      </c>
      <c r="F78" s="242" t="str">
        <f>IF(VLOOKUP('Suivi élève (35)'!$A$29,'Entrée des observations'!$Q$5:$AJ$49,16,FALSE)="","",VLOOKUP('Suivi élève (35)'!$A$29,'Entrée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(35)'!$A$29,'Entrée des observations'!$Q$5:$AJ$49,7,FALSE)="","",VLOOKUP('Suivi élève (35)'!$A$29,'Entrée des observations'!$Q$5:$AJ$49,7,FALSE))</f>
        <v/>
      </c>
    </row>
    <row r="80" spans="1:17" ht="13.5" thickBot="1">
      <c r="A80" s="548" t="s">
        <v>108</v>
      </c>
      <c r="B80" s="549"/>
      <c r="C80" s="549"/>
      <c r="D80" s="549"/>
      <c r="E80" s="243" t="str">
        <f>IF(F80="x","","x")</f>
        <v>x</v>
      </c>
      <c r="F80" s="242" t="str">
        <f>IF(VLOOKUP('Suivi élève (35)'!$A$29,'Entrée des observations'!$Q$5:$AJ$49,17,FALSE)="","",VLOOKUP('Suivi élève (35)'!$A$29,'Entrée des observations'!$Q$5:$AJ$49,17,FALSE))</f>
        <v/>
      </c>
      <c r="I80" s="548" t="s">
        <v>227</v>
      </c>
      <c r="J80" s="549"/>
      <c r="K80" s="549"/>
      <c r="L80" s="549"/>
      <c r="M80" s="549"/>
      <c r="N80" s="549"/>
      <c r="O80" s="243" t="str">
        <f>IF(P80="x","","x")</f>
        <v>x</v>
      </c>
      <c r="P80" s="242" t="str">
        <f>IF(VLOOKUP('Suivi élève (35)'!$A$29,'Entrée des observations'!$Q$5:$AJ$49,8,FALSE)="","",VLOOKUP('Suivi élève (35)'!$A$29,'Entrée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(35)'!B92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 ref="A99:A100"/>
    <mergeCell ref="B99:B100"/>
    <mergeCell ref="C99:C100"/>
    <mergeCell ref="E99:E100"/>
    <mergeCell ref="F99:F100"/>
    <mergeCell ref="G99:G100"/>
    <mergeCell ref="A94:C94"/>
    <mergeCell ref="D94:E94"/>
    <mergeCell ref="I94:J94"/>
    <mergeCell ref="K94:Q94"/>
    <mergeCell ref="B98:L98"/>
    <mergeCell ref="M98:Q98"/>
    <mergeCell ref="A80:D80"/>
    <mergeCell ref="I80:N80"/>
    <mergeCell ref="I92:J92"/>
    <mergeCell ref="K92:Q92"/>
    <mergeCell ref="I93:J93"/>
    <mergeCell ref="K93:Q93"/>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A69:D69"/>
    <mergeCell ref="I69:N69"/>
    <mergeCell ref="A70:D70"/>
    <mergeCell ref="I70:N70"/>
    <mergeCell ref="A71:D71"/>
    <mergeCell ref="I71:N71"/>
    <mergeCell ref="A64:C64"/>
    <mergeCell ref="E64:I64"/>
    <mergeCell ref="J64:P64"/>
    <mergeCell ref="A67:D67"/>
    <mergeCell ref="I67:N67"/>
    <mergeCell ref="Q67:Q68"/>
    <mergeCell ref="A68:D68"/>
    <mergeCell ref="I68:N68"/>
    <mergeCell ref="A56:G56"/>
    <mergeCell ref="I56:M56"/>
    <mergeCell ref="N56:O56"/>
    <mergeCell ref="P56:Q56"/>
    <mergeCell ref="A57:G60"/>
    <mergeCell ref="I57:Q59"/>
    <mergeCell ref="K60:L60"/>
    <mergeCell ref="N60:P60"/>
    <mergeCell ref="A51:E51"/>
    <mergeCell ref="F51:K51"/>
    <mergeCell ref="M51:Q51"/>
    <mergeCell ref="A53:I53"/>
    <mergeCell ref="K53:Q53"/>
    <mergeCell ref="A54:F54"/>
    <mergeCell ref="H54:I54"/>
    <mergeCell ref="K54:O54"/>
    <mergeCell ref="P54:Q54"/>
    <mergeCell ref="A49:E49"/>
    <mergeCell ref="F49:K49"/>
    <mergeCell ref="M49:Q49"/>
    <mergeCell ref="A50:E50"/>
    <mergeCell ref="F50:K50"/>
    <mergeCell ref="M50:Q50"/>
    <mergeCell ref="A47:E47"/>
    <mergeCell ref="F47:K47"/>
    <mergeCell ref="M47:Q47"/>
    <mergeCell ref="A48:E48"/>
    <mergeCell ref="F48:K48"/>
    <mergeCell ref="M48:Q48"/>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35:E35"/>
    <mergeCell ref="F35:N35"/>
    <mergeCell ref="A36:E36"/>
    <mergeCell ref="F36:N36"/>
    <mergeCell ref="A37:E37"/>
    <mergeCell ref="F37:N37"/>
    <mergeCell ref="A32:E32"/>
    <mergeCell ref="F32:N32"/>
    <mergeCell ref="A33:E33"/>
    <mergeCell ref="F33:N33"/>
    <mergeCell ref="A34:E34"/>
    <mergeCell ref="F34:N34"/>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14:G14"/>
    <mergeCell ref="I14:P17"/>
    <mergeCell ref="A16:G16"/>
    <mergeCell ref="A17:C17"/>
    <mergeCell ref="E17:F17"/>
    <mergeCell ref="A18:C18"/>
    <mergeCell ref="E18:F18"/>
    <mergeCell ref="J8:L8"/>
    <mergeCell ref="M8:O8"/>
    <mergeCell ref="A10:P10"/>
    <mergeCell ref="A11:P11"/>
    <mergeCell ref="A13:G13"/>
    <mergeCell ref="I13:P13"/>
    <mergeCell ref="B1:C1"/>
    <mergeCell ref="A3:C3"/>
    <mergeCell ref="A4:C4"/>
    <mergeCell ref="A5:C5"/>
    <mergeCell ref="A8:F8"/>
    <mergeCell ref="G8:I8"/>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N1" zoomScale="80" zoomScaleNormal="80" zoomScalePageLayoutView="80" workbookViewId="0">
      <pane ySplit="4" topLeftCell="A5" activePane="bottomLeft" state="frozen"/>
      <selection pane="bottomLeft" activeCell="S5" sqref="S5"/>
    </sheetView>
  </sheetViews>
  <sheetFormatPr baseColWidth="10" defaultColWidth="14.42578125" defaultRowHeight="15" customHeight="1"/>
  <cols>
    <col min="1" max="1" width="11.42578125" style="25" customWidth="1"/>
    <col min="2" max="2" width="15.28515625" style="25" customWidth="1"/>
    <col min="3" max="3" width="14.28515625" style="25" customWidth="1"/>
    <col min="4" max="4" width="27.85546875" style="25" customWidth="1"/>
    <col min="5" max="5" width="19" style="25" customWidth="1"/>
    <col min="6" max="6" width="22.28515625" style="25" customWidth="1"/>
    <col min="7" max="7" width="19.140625" style="25" customWidth="1"/>
    <col min="8" max="8" width="15" style="25" customWidth="1"/>
    <col min="9" max="10" width="11.42578125" style="25" customWidth="1"/>
    <col min="11" max="11" width="4.85546875" style="65" customWidth="1"/>
    <col min="12" max="15" width="17.28515625" style="30" customWidth="1"/>
    <col min="16" max="16" width="7.42578125" style="29" hidden="1" customWidth="1"/>
    <col min="17" max="17" width="21.42578125" style="58" customWidth="1"/>
    <col min="18" max="18" width="12" style="58" customWidth="1"/>
    <col min="19" max="21" width="11.42578125" style="25" customWidth="1"/>
    <col min="22" max="16384" width="14.42578125" style="25"/>
  </cols>
  <sheetData>
    <row r="1" spans="1:26" ht="42" customHeight="1" thickBot="1">
      <c r="A1" s="2"/>
      <c r="B1" s="1"/>
      <c r="C1" s="19"/>
      <c r="D1" s="24" t="s">
        <v>0</v>
      </c>
      <c r="E1" s="3"/>
      <c r="F1" s="23" t="s">
        <v>1</v>
      </c>
      <c r="G1" s="4"/>
      <c r="H1" s="5"/>
      <c r="I1" s="5"/>
      <c r="J1" s="5"/>
      <c r="K1" s="66"/>
      <c r="L1" s="52"/>
      <c r="M1" s="52"/>
      <c r="N1" s="52"/>
      <c r="O1" s="52"/>
      <c r="P1" s="27"/>
      <c r="Q1" s="59"/>
      <c r="R1" s="59"/>
      <c r="S1" s="31"/>
      <c r="T1" s="31"/>
      <c r="U1" s="32"/>
      <c r="V1" s="71"/>
      <c r="W1" s="71"/>
      <c r="X1" s="71"/>
      <c r="Y1" s="71"/>
    </row>
    <row r="2" spans="1:26" ht="33" customHeight="1" thickBot="1">
      <c r="A2" s="5"/>
      <c r="B2" s="6"/>
      <c r="C2" s="6"/>
      <c r="D2" s="6"/>
      <c r="E2" s="6"/>
      <c r="F2" s="6"/>
      <c r="G2" s="6"/>
      <c r="H2" s="5"/>
      <c r="I2" s="5"/>
      <c r="J2" s="5"/>
      <c r="K2" s="67"/>
      <c r="L2" s="697" t="s">
        <v>83</v>
      </c>
      <c r="M2" s="698"/>
      <c r="N2" s="698"/>
      <c r="O2" s="699"/>
      <c r="P2" s="51"/>
      <c r="Q2" s="60"/>
      <c r="R2" s="60"/>
      <c r="S2" s="74" t="s">
        <v>79</v>
      </c>
      <c r="T2" s="75" t="s">
        <v>84</v>
      </c>
      <c r="U2" s="75"/>
      <c r="V2" s="75"/>
      <c r="W2" s="75"/>
      <c r="X2" s="75"/>
      <c r="Y2" s="76"/>
    </row>
    <row r="3" spans="1:26" ht="165.95" customHeight="1">
      <c r="A3" s="5"/>
      <c r="B3" s="10"/>
      <c r="C3" s="11"/>
      <c r="D3" s="22" t="s">
        <v>56</v>
      </c>
      <c r="E3" s="20" t="s">
        <v>57</v>
      </c>
      <c r="F3" s="12" t="s">
        <v>8</v>
      </c>
      <c r="G3" s="12" t="s">
        <v>9</v>
      </c>
      <c r="H3" s="46" t="s">
        <v>82</v>
      </c>
      <c r="I3" s="47" t="s">
        <v>61</v>
      </c>
      <c r="J3" s="47" t="s">
        <v>63</v>
      </c>
      <c r="K3" s="68"/>
      <c r="L3" s="53" t="s">
        <v>64</v>
      </c>
      <c r="M3" s="54" t="s">
        <v>73</v>
      </c>
      <c r="N3" s="54" t="s">
        <v>74</v>
      </c>
      <c r="O3" s="55" t="s">
        <v>85</v>
      </c>
      <c r="P3" s="28"/>
      <c r="Q3" s="61"/>
      <c r="R3" s="61"/>
      <c r="S3" s="294" t="s">
        <v>67</v>
      </c>
      <c r="T3" s="295" t="s">
        <v>237</v>
      </c>
      <c r="U3" s="295" t="s">
        <v>225</v>
      </c>
      <c r="V3" s="296" t="s">
        <v>86</v>
      </c>
      <c r="W3" s="294" t="s">
        <v>68</v>
      </c>
      <c r="X3" s="296" t="s">
        <v>87</v>
      </c>
      <c r="Y3" s="297" t="s">
        <v>69</v>
      </c>
      <c r="Z3" s="166" t="s">
        <v>109</v>
      </c>
    </row>
    <row r="4" spans="1:26" ht="105" customHeight="1">
      <c r="A4" s="31" t="s">
        <v>58</v>
      </c>
      <c r="B4" s="21" t="s">
        <v>2</v>
      </c>
      <c r="C4" s="21" t="s">
        <v>3</v>
      </c>
      <c r="D4" s="8" t="s">
        <v>4</v>
      </c>
      <c r="E4" s="8" t="s">
        <v>5</v>
      </c>
      <c r="F4" s="8" t="s">
        <v>6</v>
      </c>
      <c r="G4" s="21" t="s">
        <v>7</v>
      </c>
      <c r="H4" s="44" t="s">
        <v>59</v>
      </c>
      <c r="I4" s="45" t="s">
        <v>60</v>
      </c>
      <c r="J4" s="45" t="s">
        <v>62</v>
      </c>
      <c r="K4" s="69"/>
      <c r="L4" s="48" t="s">
        <v>75</v>
      </c>
      <c r="M4" s="48" t="s">
        <v>76</v>
      </c>
      <c r="N4" s="48" t="s">
        <v>77</v>
      </c>
      <c r="O4" s="48" t="s">
        <v>78</v>
      </c>
      <c r="P4" s="33"/>
      <c r="Q4" s="61"/>
      <c r="R4" s="61"/>
      <c r="S4" s="34"/>
      <c r="T4" s="34"/>
      <c r="U4" s="35"/>
      <c r="V4" s="34"/>
      <c r="W4" s="34"/>
      <c r="X4" s="34"/>
      <c r="Y4" s="36"/>
    </row>
    <row r="5" spans="1:26" ht="21" customHeight="1">
      <c r="A5" s="13" t="s">
        <v>10</v>
      </c>
      <c r="B5" s="14">
        <v>1</v>
      </c>
      <c r="C5" s="14"/>
      <c r="D5" s="14">
        <v>1</v>
      </c>
      <c r="E5" s="14"/>
      <c r="F5" s="14"/>
      <c r="G5" s="14">
        <v>1</v>
      </c>
      <c r="H5" s="41">
        <f t="shared" ref="H5:H34" si="0">SUM(B5:G5)</f>
        <v>3</v>
      </c>
      <c r="I5" s="42"/>
      <c r="J5" s="42"/>
      <c r="K5" s="70">
        <f>IF(OR(B5=1,C5=1,D5=1,E5=1,F5=1,G5=1,H5=1),SUM(B5:G5)*(-1),SUM(I5:J5))</f>
        <v>-3</v>
      </c>
      <c r="L5" s="49"/>
      <c r="M5" s="49"/>
      <c r="N5" s="49" t="s">
        <v>54</v>
      </c>
      <c r="O5" s="49"/>
      <c r="P5" s="43">
        <f>IF(OR(L5="x",M5="x"),COUNTA(L5:M5),COUNTA(N5:O5)*(-1))</f>
        <v>-1</v>
      </c>
      <c r="Q5" s="62" t="str">
        <f>IF(P5&lt;0,"Quelles fragilités ? =&gt;","")</f>
        <v>Quelles fragilités ? =&gt;</v>
      </c>
      <c r="R5" s="62" t="str">
        <f>'Entrée des observations'!A5</f>
        <v>Elève-1</v>
      </c>
      <c r="S5" s="50" t="str">
        <f>IF(OR('Entrée des observations'!S5="x",'Entrée des observations'!T5="x",'Entrée des observations'!U5="x"),"X","")</f>
        <v/>
      </c>
      <c r="T5" s="77" t="str">
        <f>IF('Entrée des observations'!V5="x","X","")</f>
        <v/>
      </c>
      <c r="U5" s="77" t="str">
        <f>IF(OR('Entrée des observations'!W5="x",'Entrée des observations'!X5="x"),"X","")</f>
        <v/>
      </c>
      <c r="V5" s="77" t="str">
        <f>IF(OR('Entrée des observations'!Y5="x",'Entrée des observations'!Z5="x"),"X","")</f>
        <v/>
      </c>
      <c r="W5" s="77" t="str">
        <f>IF(OR('Entrée des observations'!AA5="x",'Entrée des observations'!AB5="x",'Entrée des observations'!AC5="x",'Entrée des observations'!AD5="x"),"X","")</f>
        <v/>
      </c>
      <c r="X5" s="77" t="str">
        <f>IF(OR('Entrée des observations'!AE5="x",'Entrée des observations'!AF5="x"),"X","")</f>
        <v/>
      </c>
      <c r="Y5" s="77" t="str">
        <f>IF('Entrée des observations'!AG5="x","X","")</f>
        <v/>
      </c>
      <c r="Z5" s="165" t="str">
        <f>IF(OR('Entrée des observations'!AH5="x",'Entrée des observations'!AI5="x",'Entrée des observations'!AJ5="x"),"X","")</f>
        <v/>
      </c>
    </row>
    <row r="6" spans="1:26" ht="21" customHeight="1">
      <c r="A6" s="13" t="s">
        <v>11</v>
      </c>
      <c r="B6" s="14"/>
      <c r="C6" s="14"/>
      <c r="D6" s="14"/>
      <c r="E6" s="14"/>
      <c r="F6" s="14"/>
      <c r="G6" s="14">
        <v>1</v>
      </c>
      <c r="H6" s="41">
        <f t="shared" si="0"/>
        <v>1</v>
      </c>
      <c r="I6" s="42"/>
      <c r="J6" s="42"/>
      <c r="K6" s="70"/>
      <c r="L6" s="49"/>
      <c r="M6" s="49" t="s">
        <v>54</v>
      </c>
      <c r="N6" s="49"/>
      <c r="O6" s="49"/>
      <c r="P6" s="43">
        <f t="shared" ref="P6:P34" si="1">IF(OR(L6="x",M6="x"),COUNTA(L6:M6),COUNTA(N6:O6)*(-1))</f>
        <v>1</v>
      </c>
      <c r="Q6" s="62" t="str">
        <f t="shared" ref="Q6:Q34" si="2">IF(P6&lt;0,"Quelles fragilités ? =&gt;","")</f>
        <v/>
      </c>
      <c r="R6" s="62" t="str">
        <f>'Entrée des observations'!A6</f>
        <v>Elève-2</v>
      </c>
      <c r="S6" s="50" t="str">
        <f>IF(OR('Entrée des observations'!S6="x",'Entrée des observations'!T6="x",'Entrée des observations'!U6="x"),"X","")</f>
        <v/>
      </c>
      <c r="T6" s="77" t="str">
        <f>IF('Entrée des observations'!V6="x","X","")</f>
        <v/>
      </c>
      <c r="U6" s="77" t="str">
        <f>IF(OR('Entrée des observations'!W6="x",'Entrée des observations'!X6="x"),"X","")</f>
        <v/>
      </c>
      <c r="V6" s="77" t="str">
        <f>IF(OR('Entrée des observations'!Y6="x",'Entrée des observations'!Z6="x"),"X","")</f>
        <v/>
      </c>
      <c r="W6" s="77" t="str">
        <f>IF(OR('Entrée des observations'!AA6="x",'Entrée des observations'!AB6="x",'Entrée des observations'!AC6="x",'Entrée des observations'!AD6="x"),"X","")</f>
        <v/>
      </c>
      <c r="X6" s="77" t="str">
        <f>IF(OR('Entrée des observations'!AE6="x",'Entrée des observations'!AF6="x"),"X","")</f>
        <v/>
      </c>
      <c r="Y6" s="77" t="str">
        <f>IF('Entrée des observations'!AG6="x","X","")</f>
        <v/>
      </c>
      <c r="Z6" s="165" t="str">
        <f>IF(OR('Entrée des observations'!AH6="x",'Entrée des observations'!AI6="x",'Entrée des observations'!AJ6="x"),"X","")</f>
        <v/>
      </c>
    </row>
    <row r="7" spans="1:26" ht="21" customHeight="1">
      <c r="A7" s="13" t="s">
        <v>12</v>
      </c>
      <c r="B7" s="14"/>
      <c r="C7" s="14"/>
      <c r="D7" s="14"/>
      <c r="E7" s="14"/>
      <c r="F7" s="14"/>
      <c r="G7" s="14">
        <v>1</v>
      </c>
      <c r="H7" s="41">
        <f t="shared" si="0"/>
        <v>1</v>
      </c>
      <c r="I7" s="42"/>
      <c r="J7" s="42"/>
      <c r="K7" s="70"/>
      <c r="L7" s="49"/>
      <c r="M7" s="49"/>
      <c r="N7" s="49"/>
      <c r="O7" s="49" t="s">
        <v>54</v>
      </c>
      <c r="P7" s="43">
        <f t="shared" si="1"/>
        <v>-1</v>
      </c>
      <c r="Q7" s="62" t="str">
        <f t="shared" si="2"/>
        <v>Quelles fragilités ? =&gt;</v>
      </c>
      <c r="R7" s="62" t="str">
        <f>'Entrée des observations'!A7</f>
        <v>Elève-3</v>
      </c>
      <c r="S7" s="50" t="str">
        <f>IF(OR('Entrée des observations'!S7="x",'Entrée des observations'!T7="x",'Entrée des observations'!U7="x"),"X","")</f>
        <v/>
      </c>
      <c r="T7" s="77" t="str">
        <f>IF('Entrée des observations'!V7="x","X","")</f>
        <v/>
      </c>
      <c r="U7" s="77" t="str">
        <f>IF(OR('Entrée des observations'!W7="x",'Entrée des observations'!X7="x"),"X","")</f>
        <v/>
      </c>
      <c r="V7" s="77" t="str">
        <f>IF(OR('Entrée des observations'!Y7="x",'Entrée des observations'!Z7="x"),"X","")</f>
        <v/>
      </c>
      <c r="W7" s="77" t="str">
        <f>IF(OR('Entrée des observations'!AA7="x",'Entrée des observations'!AB7="x",'Entrée des observations'!AC7="x",'Entrée des observations'!AD7="x"),"X","")</f>
        <v/>
      </c>
      <c r="X7" s="77" t="str">
        <f>IF(OR('Entrée des observations'!AE7="x",'Entrée des observations'!AF7="x"),"X","")</f>
        <v/>
      </c>
      <c r="Y7" s="77" t="str">
        <f>IF('Entrée des observations'!AG7="x","X","")</f>
        <v/>
      </c>
      <c r="Z7" s="165" t="str">
        <f>IF(OR('Entrée des observations'!AH7="x",'Entrée des observations'!AI7="x",'Entrée des observations'!AJ7="x"),"X","")</f>
        <v/>
      </c>
    </row>
    <row r="8" spans="1:26" ht="21" customHeight="1">
      <c r="A8" s="13" t="s">
        <v>13</v>
      </c>
      <c r="B8" s="14"/>
      <c r="C8" s="14"/>
      <c r="D8" s="14"/>
      <c r="E8" s="14"/>
      <c r="F8" s="14"/>
      <c r="G8" s="14">
        <v>1</v>
      </c>
      <c r="H8" s="41">
        <f t="shared" si="0"/>
        <v>1</v>
      </c>
      <c r="I8" s="42"/>
      <c r="J8" s="42"/>
      <c r="K8" s="70"/>
      <c r="L8" s="49"/>
      <c r="M8" s="49"/>
      <c r="N8" s="49"/>
      <c r="O8" s="49" t="s">
        <v>54</v>
      </c>
      <c r="P8" s="43">
        <f t="shared" si="1"/>
        <v>-1</v>
      </c>
      <c r="Q8" s="62" t="str">
        <f t="shared" si="2"/>
        <v>Quelles fragilités ? =&gt;</v>
      </c>
      <c r="R8" s="62" t="str">
        <f>'Entrée des observations'!A8</f>
        <v>Elève-4</v>
      </c>
      <c r="S8" s="50" t="str">
        <f>IF(OR('Entrée des observations'!S8="x",'Entrée des observations'!T8="x",'Entrée des observations'!U8="x"),"X","")</f>
        <v/>
      </c>
      <c r="T8" s="77" t="str">
        <f>IF('Entrée des observations'!V8="x","X","")</f>
        <v/>
      </c>
      <c r="U8" s="77" t="str">
        <f>IF(OR('Entrée des observations'!W8="x",'Entrée des observations'!X8="x"),"X","")</f>
        <v/>
      </c>
      <c r="V8" s="77" t="str">
        <f>IF(OR('Entrée des observations'!Y8="x",'Entrée des observations'!Z8="x"),"X","")</f>
        <v/>
      </c>
      <c r="W8" s="77" t="str">
        <f>IF(OR('Entrée des observations'!AA8="x",'Entrée des observations'!AB8="x",'Entrée des observations'!AC8="x",'Entrée des observations'!AD8="x"),"X","")</f>
        <v/>
      </c>
      <c r="X8" s="77" t="str">
        <f>IF(OR('Entrée des observations'!AE8="x",'Entrée des observations'!AF8="x"),"X","")</f>
        <v/>
      </c>
      <c r="Y8" s="77" t="str">
        <f>IF('Entrée des observations'!AG8="x","X","")</f>
        <v/>
      </c>
      <c r="Z8" s="165" t="str">
        <f>IF(OR('Entrée des observations'!AH8="x",'Entrée des observations'!AI8="x",'Entrée des observations'!AJ8="x"),"X","")</f>
        <v/>
      </c>
    </row>
    <row r="9" spans="1:26" ht="21" customHeight="1">
      <c r="A9" s="13" t="s">
        <v>14</v>
      </c>
      <c r="B9" s="14"/>
      <c r="C9" s="14"/>
      <c r="D9" s="14"/>
      <c r="E9" s="14"/>
      <c r="F9" s="14"/>
      <c r="G9" s="14"/>
      <c r="H9" s="41">
        <f t="shared" si="0"/>
        <v>0</v>
      </c>
      <c r="I9" s="42"/>
      <c r="J9" s="42"/>
      <c r="K9" s="70"/>
      <c r="L9" s="49"/>
      <c r="M9" s="49"/>
      <c r="N9" s="49" t="s">
        <v>54</v>
      </c>
      <c r="O9" s="49" t="s">
        <v>54</v>
      </c>
      <c r="P9" s="43">
        <f t="shared" si="1"/>
        <v>-2</v>
      </c>
      <c r="Q9" s="62" t="str">
        <f t="shared" si="2"/>
        <v>Quelles fragilités ? =&gt;</v>
      </c>
      <c r="R9" s="62" t="str">
        <f>'Entrée des observations'!A9</f>
        <v>Elève-5</v>
      </c>
      <c r="S9" s="50" t="str">
        <f>IF(OR('Entrée des observations'!S9="x",'Entrée des observations'!T9="x",'Entrée des observations'!U9="x"),"X","")</f>
        <v/>
      </c>
      <c r="T9" s="77" t="str">
        <f>IF('Entrée des observations'!V9="x","X","")</f>
        <v/>
      </c>
      <c r="U9" s="77" t="str">
        <f>IF(OR('Entrée des observations'!W9="x",'Entrée des observations'!X9="x"),"X","")</f>
        <v/>
      </c>
      <c r="V9" s="77" t="str">
        <f>IF(OR('Entrée des observations'!Y9="x",'Entrée des observations'!Z9="x"),"X","")</f>
        <v/>
      </c>
      <c r="W9" s="77" t="str">
        <f>IF(OR('Entrée des observations'!AA9="x",'Entrée des observations'!AB9="x",'Entrée des observations'!AC9="x",'Entrée des observations'!AD9="x"),"X","")</f>
        <v/>
      </c>
      <c r="X9" s="77" t="str">
        <f>IF(OR('Entrée des observations'!AE9="x",'Entrée des observations'!AF9="x"),"X","")</f>
        <v/>
      </c>
      <c r="Y9" s="77" t="str">
        <f>IF('Entrée des observations'!AG9="x","X","")</f>
        <v/>
      </c>
      <c r="Z9" s="165" t="str">
        <f>IF(OR('Entrée des observations'!AH9="x",'Entrée des observations'!AI9="x",'Entrée des observations'!AJ9="x"),"X","")</f>
        <v/>
      </c>
    </row>
    <row r="10" spans="1:26" ht="21" customHeight="1">
      <c r="A10" s="13" t="s">
        <v>15</v>
      </c>
      <c r="B10" s="14"/>
      <c r="C10" s="14"/>
      <c r="D10" s="14"/>
      <c r="E10" s="14"/>
      <c r="F10" s="14"/>
      <c r="G10" s="14"/>
      <c r="H10" s="41">
        <f t="shared" si="0"/>
        <v>0</v>
      </c>
      <c r="I10" s="42"/>
      <c r="J10" s="42"/>
      <c r="K10" s="70"/>
      <c r="L10" s="49"/>
      <c r="M10" s="49" t="s">
        <v>54</v>
      </c>
      <c r="N10" s="49"/>
      <c r="O10" s="49"/>
      <c r="P10" s="43">
        <f t="shared" si="1"/>
        <v>1</v>
      </c>
      <c r="Q10" s="62" t="str">
        <f t="shared" si="2"/>
        <v/>
      </c>
      <c r="R10" s="62" t="str">
        <f>'Entrée des observations'!A10</f>
        <v>Elève-6</v>
      </c>
      <c r="S10" s="50" t="str">
        <f>IF(OR('Entrée des observations'!S10="x",'Entrée des observations'!T10="x",'Entrée des observations'!U10="x"),"X","")</f>
        <v/>
      </c>
      <c r="T10" s="77" t="str">
        <f>IF('Entrée des observations'!V10="x","X","")</f>
        <v/>
      </c>
      <c r="U10" s="77" t="str">
        <f>IF(OR('Entrée des observations'!W10="x",'Entrée des observations'!X10="x"),"X","")</f>
        <v/>
      </c>
      <c r="V10" s="77" t="str">
        <f>IF(OR('Entrée des observations'!Y10="x",'Entrée des observations'!Z10="x"),"X","")</f>
        <v/>
      </c>
      <c r="W10" s="77" t="str">
        <f>IF(OR('Entrée des observations'!AA10="x",'Entrée des observations'!AB10="x",'Entrée des observations'!AC10="x",'Entrée des observations'!AD10="x"),"X","")</f>
        <v/>
      </c>
      <c r="X10" s="77" t="str">
        <f>IF(OR('Entrée des observations'!AE10="x",'Entrée des observations'!AF10="x"),"X","")</f>
        <v/>
      </c>
      <c r="Y10" s="77" t="str">
        <f>IF('Entrée des observations'!AG10="x","X","")</f>
        <v/>
      </c>
      <c r="Z10" s="165" t="str">
        <f>IF(OR('Entrée des observations'!AH10="x",'Entrée des observations'!AI10="x",'Entrée des observations'!AJ10="x"),"X","")</f>
        <v/>
      </c>
    </row>
    <row r="11" spans="1:26" ht="21" customHeight="1">
      <c r="A11" s="13" t="s">
        <v>16</v>
      </c>
      <c r="B11" s="14"/>
      <c r="C11" s="14"/>
      <c r="D11" s="14"/>
      <c r="E11" s="14"/>
      <c r="F11" s="14"/>
      <c r="G11" s="14"/>
      <c r="H11" s="41">
        <f t="shared" si="0"/>
        <v>0</v>
      </c>
      <c r="I11" s="42"/>
      <c r="J11" s="42"/>
      <c r="K11" s="70"/>
      <c r="L11" s="49"/>
      <c r="M11" s="49"/>
      <c r="N11" s="49"/>
      <c r="O11" s="49"/>
      <c r="P11" s="43">
        <f t="shared" si="1"/>
        <v>0</v>
      </c>
      <c r="Q11" s="62" t="str">
        <f t="shared" si="2"/>
        <v/>
      </c>
      <c r="R11" s="62" t="str">
        <f>'Entrée des observations'!A11</f>
        <v>Elève-7</v>
      </c>
      <c r="S11" s="50" t="str">
        <f>IF(OR('Entrée des observations'!S11="x",'Entrée des observations'!T11="x",'Entrée des observations'!U11="x"),"X","")</f>
        <v/>
      </c>
      <c r="T11" s="77" t="str">
        <f>IF('Entrée des observations'!V11="x","X","")</f>
        <v/>
      </c>
      <c r="U11" s="77" t="str">
        <f>IF(OR('Entrée des observations'!W11="x",'Entrée des observations'!X11="x"),"X","")</f>
        <v/>
      </c>
      <c r="V11" s="77" t="str">
        <f>IF(OR('Entrée des observations'!Y11="x",'Entrée des observations'!Z11="x"),"X","")</f>
        <v/>
      </c>
      <c r="W11" s="77" t="str">
        <f>IF(OR('Entrée des observations'!AA11="x",'Entrée des observations'!AB11="x",'Entrée des observations'!AC11="x",'Entrée des observations'!AD11="x"),"X","")</f>
        <v/>
      </c>
      <c r="X11" s="77" t="str">
        <f>IF(OR('Entrée des observations'!AE11="x",'Entrée des observations'!AF11="x"),"X","")</f>
        <v/>
      </c>
      <c r="Y11" s="77" t="str">
        <f>IF('Entrée des observations'!AG11="x","X","")</f>
        <v/>
      </c>
      <c r="Z11" s="165" t="str">
        <f>IF(OR('Entrée des observations'!AH11="x",'Entrée des observations'!AI11="x",'Entrée des observations'!AJ11="x"),"X","")</f>
        <v/>
      </c>
    </row>
    <row r="12" spans="1:26" ht="21" customHeight="1">
      <c r="A12" s="13" t="s">
        <v>17</v>
      </c>
      <c r="B12" s="14"/>
      <c r="C12" s="14"/>
      <c r="D12" s="14"/>
      <c r="E12" s="14"/>
      <c r="F12" s="14"/>
      <c r="G12" s="14"/>
      <c r="H12" s="41">
        <f t="shared" si="0"/>
        <v>0</v>
      </c>
      <c r="I12" s="42"/>
      <c r="J12" s="42"/>
      <c r="K12" s="70"/>
      <c r="L12" s="49"/>
      <c r="M12" s="49"/>
      <c r="N12" s="49"/>
      <c r="O12" s="49"/>
      <c r="P12" s="43">
        <f t="shared" si="1"/>
        <v>0</v>
      </c>
      <c r="Q12" s="62" t="str">
        <f t="shared" si="2"/>
        <v/>
      </c>
      <c r="R12" s="62" t="str">
        <f>'Entrée des observations'!A12</f>
        <v>Elève-8</v>
      </c>
      <c r="S12" s="50" t="str">
        <f>IF(OR('Entrée des observations'!S12="x",'Entrée des observations'!T12="x",'Entrée des observations'!U12="x"),"X","")</f>
        <v/>
      </c>
      <c r="T12" s="77" t="str">
        <f>IF('Entrée des observations'!V12="x","X","")</f>
        <v/>
      </c>
      <c r="U12" s="77" t="str">
        <f>IF(OR('Entrée des observations'!W12="x",'Entrée des observations'!X12="x"),"X","")</f>
        <v/>
      </c>
      <c r="V12" s="77" t="str">
        <f>IF(OR('Entrée des observations'!Y12="x",'Entrée des observations'!Z12="x"),"X","")</f>
        <v/>
      </c>
      <c r="W12" s="77" t="str">
        <f>IF(OR('Entrée des observations'!AA12="x",'Entrée des observations'!AB12="x",'Entrée des observations'!AC12="x",'Entrée des observations'!AD12="x"),"X","")</f>
        <v/>
      </c>
      <c r="X12" s="77" t="str">
        <f>IF(OR('Entrée des observations'!AE12="x",'Entrée des observations'!AF12="x"),"X","")</f>
        <v/>
      </c>
      <c r="Y12" s="77" t="str">
        <f>IF('Entrée des observations'!AG12="x","X","")</f>
        <v/>
      </c>
      <c r="Z12" s="165" t="str">
        <f>IF(OR('Entrée des observations'!AH12="x",'Entrée des observations'!AI12="x",'Entrée des observations'!AJ12="x"),"X","")</f>
        <v/>
      </c>
    </row>
    <row r="13" spans="1:26" ht="21" customHeight="1">
      <c r="A13" s="13" t="s">
        <v>18</v>
      </c>
      <c r="B13" s="14"/>
      <c r="C13" s="14"/>
      <c r="D13" s="14"/>
      <c r="E13" s="14"/>
      <c r="F13" s="14"/>
      <c r="G13" s="14"/>
      <c r="H13" s="41">
        <f t="shared" si="0"/>
        <v>0</v>
      </c>
      <c r="I13" s="42"/>
      <c r="J13" s="42"/>
      <c r="K13" s="70"/>
      <c r="L13" s="49"/>
      <c r="M13" s="49"/>
      <c r="N13" s="49"/>
      <c r="O13" s="49"/>
      <c r="P13" s="43">
        <f t="shared" si="1"/>
        <v>0</v>
      </c>
      <c r="Q13" s="62" t="str">
        <f t="shared" si="2"/>
        <v/>
      </c>
      <c r="R13" s="62" t="str">
        <f>'Entrée des observations'!A13</f>
        <v>Elève-9</v>
      </c>
      <c r="S13" s="50" t="str">
        <f>IF(OR('Entrée des observations'!S13="x",'Entrée des observations'!T13="x",'Entrée des observations'!U13="x"),"X","")</f>
        <v/>
      </c>
      <c r="T13" s="77" t="str">
        <f>IF('Entrée des observations'!V13="x","X","")</f>
        <v/>
      </c>
      <c r="U13" s="77" t="str">
        <f>IF(OR('Entrée des observations'!W13="x",'Entrée des observations'!X13="x"),"X","")</f>
        <v/>
      </c>
      <c r="V13" s="77" t="str">
        <f>IF(OR('Entrée des observations'!Y13="x",'Entrée des observations'!Z13="x"),"X","")</f>
        <v/>
      </c>
      <c r="W13" s="77" t="str">
        <f>IF(OR('Entrée des observations'!AA13="x",'Entrée des observations'!AB13="x",'Entrée des observations'!AC13="x",'Entrée des observations'!AD13="x"),"X","")</f>
        <v/>
      </c>
      <c r="X13" s="77" t="str">
        <f>IF(OR('Entrée des observations'!AE13="x",'Entrée des observations'!AF13="x"),"X","")</f>
        <v/>
      </c>
      <c r="Y13" s="77" t="str">
        <f>IF('Entrée des observations'!AG13="x","X","")</f>
        <v/>
      </c>
      <c r="Z13" s="165" t="str">
        <f>IF(OR('Entrée des observations'!AH13="x",'Entrée des observations'!AI13="x",'Entrée des observations'!AJ13="x"),"X","")</f>
        <v/>
      </c>
    </row>
    <row r="14" spans="1:26" ht="21" customHeight="1">
      <c r="A14" s="13" t="s">
        <v>19</v>
      </c>
      <c r="B14" s="14"/>
      <c r="C14" s="14"/>
      <c r="D14" s="14"/>
      <c r="E14" s="14"/>
      <c r="F14" s="14"/>
      <c r="G14" s="14"/>
      <c r="H14" s="41">
        <f t="shared" si="0"/>
        <v>0</v>
      </c>
      <c r="I14" s="42"/>
      <c r="J14" s="42"/>
      <c r="K14" s="70"/>
      <c r="L14" s="49"/>
      <c r="M14" s="49"/>
      <c r="N14" s="49"/>
      <c r="O14" s="49"/>
      <c r="P14" s="43">
        <f t="shared" si="1"/>
        <v>0</v>
      </c>
      <c r="Q14" s="62" t="str">
        <f t="shared" si="2"/>
        <v/>
      </c>
      <c r="R14" s="62" t="str">
        <f>'Entrée des observations'!A14</f>
        <v>Elève-10</v>
      </c>
      <c r="S14" s="50" t="str">
        <f>IF(OR('Entrée des observations'!S14="x",'Entrée des observations'!T14="x",'Entrée des observations'!U14="x"),"X","")</f>
        <v/>
      </c>
      <c r="T14" s="77" t="str">
        <f>IF('Entrée des observations'!V14="x","X","")</f>
        <v/>
      </c>
      <c r="U14" s="77" t="str">
        <f>IF(OR('Entrée des observations'!W14="x",'Entrée des observations'!X14="x"),"X","")</f>
        <v/>
      </c>
      <c r="V14" s="77" t="str">
        <f>IF(OR('Entrée des observations'!Y14="x",'Entrée des observations'!Z14="x"),"X","")</f>
        <v/>
      </c>
      <c r="W14" s="77" t="str">
        <f>IF(OR('Entrée des observations'!AA14="x",'Entrée des observations'!AB14="x",'Entrée des observations'!AC14="x",'Entrée des observations'!AD14="x"),"X","")</f>
        <v/>
      </c>
      <c r="X14" s="77" t="str">
        <f>IF(OR('Entrée des observations'!AE14="x",'Entrée des observations'!AF14="x"),"X","")</f>
        <v/>
      </c>
      <c r="Y14" s="77" t="str">
        <f>IF('Entrée des observations'!AG14="x","X","")</f>
        <v/>
      </c>
      <c r="Z14" s="165" t="str">
        <f>IF(OR('Entrée des observations'!AH14="x",'Entrée des observations'!AI14="x",'Entrée des observations'!AJ14="x"),"X","")</f>
        <v/>
      </c>
    </row>
    <row r="15" spans="1:26" ht="21" customHeight="1">
      <c r="A15" s="13" t="s">
        <v>20</v>
      </c>
      <c r="B15" s="14"/>
      <c r="C15" s="14"/>
      <c r="D15" s="14"/>
      <c r="E15" s="14"/>
      <c r="F15" s="14"/>
      <c r="G15" s="14"/>
      <c r="H15" s="41">
        <f t="shared" si="0"/>
        <v>0</v>
      </c>
      <c r="I15" s="42"/>
      <c r="J15" s="42"/>
      <c r="K15" s="70"/>
      <c r="L15" s="49"/>
      <c r="M15" s="49"/>
      <c r="N15" s="49"/>
      <c r="O15" s="49"/>
      <c r="P15" s="43">
        <f t="shared" si="1"/>
        <v>0</v>
      </c>
      <c r="Q15" s="62" t="str">
        <f t="shared" si="2"/>
        <v/>
      </c>
      <c r="R15" s="62" t="str">
        <f>'Entrée des observations'!A15</f>
        <v>Elève-11</v>
      </c>
      <c r="S15" s="50" t="str">
        <f>IF(OR('Entrée des observations'!S15="x",'Entrée des observations'!T15="x",'Entrée des observations'!U15="x"),"X","")</f>
        <v/>
      </c>
      <c r="T15" s="77" t="str">
        <f>IF('Entrée des observations'!V15="x","X","")</f>
        <v/>
      </c>
      <c r="U15" s="77" t="str">
        <f>IF(OR('Entrée des observations'!W15="x",'Entrée des observations'!X15="x"),"X","")</f>
        <v/>
      </c>
      <c r="V15" s="77" t="str">
        <f>IF(OR('Entrée des observations'!Y15="x",'Entrée des observations'!Z15="x"),"X","")</f>
        <v/>
      </c>
      <c r="W15" s="77" t="str">
        <f>IF(OR('Entrée des observations'!AA15="x",'Entrée des observations'!AB15="x",'Entrée des observations'!AC15="x",'Entrée des observations'!AD15="x"),"X","")</f>
        <v/>
      </c>
      <c r="X15" s="77" t="str">
        <f>IF(OR('Entrée des observations'!AE15="x",'Entrée des observations'!AF15="x"),"X","")</f>
        <v/>
      </c>
      <c r="Y15" s="77" t="str">
        <f>IF('Entrée des observations'!AG15="x","X","")</f>
        <v/>
      </c>
      <c r="Z15" s="165" t="str">
        <f>IF(OR('Entrée des observations'!AH15="x",'Entrée des observations'!AI15="x",'Entrée des observations'!AJ15="x"),"X","")</f>
        <v/>
      </c>
    </row>
    <row r="16" spans="1:26" ht="21" customHeight="1">
      <c r="A16" s="13" t="s">
        <v>21</v>
      </c>
      <c r="B16" s="14"/>
      <c r="C16" s="14"/>
      <c r="D16" s="14"/>
      <c r="E16" s="14"/>
      <c r="F16" s="14"/>
      <c r="G16" s="14"/>
      <c r="H16" s="41">
        <f t="shared" si="0"/>
        <v>0</v>
      </c>
      <c r="I16" s="42"/>
      <c r="J16" s="42"/>
      <c r="K16" s="70"/>
      <c r="L16" s="49"/>
      <c r="M16" s="49"/>
      <c r="N16" s="49"/>
      <c r="O16" s="49"/>
      <c r="P16" s="43">
        <f t="shared" si="1"/>
        <v>0</v>
      </c>
      <c r="Q16" s="62" t="str">
        <f t="shared" si="2"/>
        <v/>
      </c>
      <c r="R16" s="62" t="str">
        <f>'Entrée des observations'!A16</f>
        <v>Elève-12</v>
      </c>
      <c r="S16" s="50" t="str">
        <f>IF(OR('Entrée des observations'!S16="x",'Entrée des observations'!T16="x",'Entrée des observations'!U16="x"),"X","")</f>
        <v/>
      </c>
      <c r="T16" s="77" t="str">
        <f>IF('Entrée des observations'!V16="x","X","")</f>
        <v/>
      </c>
      <c r="U16" s="77" t="str">
        <f>IF(OR('Entrée des observations'!W16="x",'Entrée des observations'!X16="x"),"X","")</f>
        <v/>
      </c>
      <c r="V16" s="77" t="str">
        <f>IF(OR('Entrée des observations'!Y16="x",'Entrée des observations'!Z16="x"),"X","")</f>
        <v/>
      </c>
      <c r="W16" s="77" t="str">
        <f>IF(OR('Entrée des observations'!AA16="x",'Entrée des observations'!AB16="x",'Entrée des observations'!AC16="x",'Entrée des observations'!AD16="x"),"X","")</f>
        <v/>
      </c>
      <c r="X16" s="77" t="str">
        <f>IF(OR('Entrée des observations'!AE16="x",'Entrée des observations'!AF16="x"),"X","")</f>
        <v/>
      </c>
      <c r="Y16" s="77" t="str">
        <f>IF('Entrée des observations'!AG16="x","X","")</f>
        <v/>
      </c>
      <c r="Z16" s="165" t="str">
        <f>IF(OR('Entrée des observations'!AH16="x",'Entrée des observations'!AI16="x",'Entrée des observations'!AJ16="x"),"X","")</f>
        <v/>
      </c>
    </row>
    <row r="17" spans="1:26" ht="21" customHeight="1">
      <c r="A17" s="13" t="s">
        <v>22</v>
      </c>
      <c r="B17" s="14"/>
      <c r="C17" s="14"/>
      <c r="D17" s="14"/>
      <c r="E17" s="14"/>
      <c r="F17" s="14"/>
      <c r="G17" s="14"/>
      <c r="H17" s="41">
        <f t="shared" si="0"/>
        <v>0</v>
      </c>
      <c r="I17" s="42"/>
      <c r="J17" s="42"/>
      <c r="K17" s="70"/>
      <c r="L17" s="49"/>
      <c r="M17" s="49"/>
      <c r="N17" s="49"/>
      <c r="O17" s="49"/>
      <c r="P17" s="43">
        <f t="shared" si="1"/>
        <v>0</v>
      </c>
      <c r="Q17" s="62" t="str">
        <f t="shared" si="2"/>
        <v/>
      </c>
      <c r="R17" s="62" t="str">
        <f>'Entrée des observations'!A17</f>
        <v>Elève-13</v>
      </c>
      <c r="S17" s="50" t="str">
        <f>IF(OR('Entrée des observations'!S17="x",'Entrée des observations'!T17="x",'Entrée des observations'!U17="x"),"X","")</f>
        <v/>
      </c>
      <c r="T17" s="77" t="str">
        <f>IF('Entrée des observations'!V17="x","X","")</f>
        <v/>
      </c>
      <c r="U17" s="77" t="str">
        <f>IF(OR('Entrée des observations'!W17="x",'Entrée des observations'!X17="x"),"X","")</f>
        <v/>
      </c>
      <c r="V17" s="77" t="str">
        <f>IF(OR('Entrée des observations'!Y17="x",'Entrée des observations'!Z17="x"),"X","")</f>
        <v/>
      </c>
      <c r="W17" s="77" t="str">
        <f>IF(OR('Entrée des observations'!AA17="x",'Entrée des observations'!AB17="x",'Entrée des observations'!AC17="x",'Entrée des observations'!AD17="x"),"X","")</f>
        <v/>
      </c>
      <c r="X17" s="77" t="str">
        <f>IF(OR('Entrée des observations'!AE17="x",'Entrée des observations'!AF17="x"),"X","")</f>
        <v/>
      </c>
      <c r="Y17" s="77" t="str">
        <f>IF('Entrée des observations'!AG17="x","X","")</f>
        <v/>
      </c>
      <c r="Z17" s="165" t="str">
        <f>IF(OR('Entrée des observations'!AH17="x",'Entrée des observations'!AI17="x",'Entrée des observations'!AJ17="x"),"X","")</f>
        <v/>
      </c>
    </row>
    <row r="18" spans="1:26" ht="21" customHeight="1">
      <c r="A18" s="13" t="s">
        <v>23</v>
      </c>
      <c r="B18" s="14"/>
      <c r="C18" s="14"/>
      <c r="D18" s="14"/>
      <c r="E18" s="14"/>
      <c r="F18" s="14"/>
      <c r="G18" s="14"/>
      <c r="H18" s="41">
        <f t="shared" si="0"/>
        <v>0</v>
      </c>
      <c r="I18" s="42"/>
      <c r="J18" s="42"/>
      <c r="K18" s="70"/>
      <c r="L18" s="49"/>
      <c r="M18" s="49"/>
      <c r="N18" s="49"/>
      <c r="O18" s="49"/>
      <c r="P18" s="43">
        <f t="shared" si="1"/>
        <v>0</v>
      </c>
      <c r="Q18" s="62" t="str">
        <f t="shared" si="2"/>
        <v/>
      </c>
      <c r="R18" s="62" t="str">
        <f>'Entrée des observations'!A18</f>
        <v>Elève-14</v>
      </c>
      <c r="S18" s="50" t="str">
        <f>IF(OR('Entrée des observations'!S18="x",'Entrée des observations'!T18="x",'Entrée des observations'!U18="x"),"X","")</f>
        <v/>
      </c>
      <c r="T18" s="77" t="str">
        <f>IF('Entrée des observations'!V18="x","X","")</f>
        <v/>
      </c>
      <c r="U18" s="77" t="str">
        <f>IF(OR('Entrée des observations'!W18="x",'Entrée des observations'!X18="x"),"X","")</f>
        <v/>
      </c>
      <c r="V18" s="77" t="str">
        <f>IF(OR('Entrée des observations'!Y18="x",'Entrée des observations'!Z18="x"),"X","")</f>
        <v/>
      </c>
      <c r="W18" s="77" t="str">
        <f>IF(OR('Entrée des observations'!AA18="x",'Entrée des observations'!AB18="x",'Entrée des observations'!AC18="x",'Entrée des observations'!AD18="x"),"X","")</f>
        <v/>
      </c>
      <c r="X18" s="77" t="str">
        <f>IF(OR('Entrée des observations'!AE18="x",'Entrée des observations'!AF18="x"),"X","")</f>
        <v/>
      </c>
      <c r="Y18" s="77" t="str">
        <f>IF('Entrée des observations'!AG18="x","X","")</f>
        <v/>
      </c>
      <c r="Z18" s="165" t="str">
        <f>IF(OR('Entrée des observations'!AH18="x",'Entrée des observations'!AI18="x",'Entrée des observations'!AJ18="x"),"X","")</f>
        <v/>
      </c>
    </row>
    <row r="19" spans="1:26" ht="21" customHeight="1">
      <c r="A19" s="13" t="s">
        <v>24</v>
      </c>
      <c r="B19" s="14"/>
      <c r="C19" s="14"/>
      <c r="D19" s="14"/>
      <c r="E19" s="14"/>
      <c r="F19" s="14"/>
      <c r="G19" s="14"/>
      <c r="H19" s="41">
        <f t="shared" si="0"/>
        <v>0</v>
      </c>
      <c r="I19" s="42"/>
      <c r="J19" s="42"/>
      <c r="K19" s="70"/>
      <c r="L19" s="49"/>
      <c r="M19" s="49"/>
      <c r="N19" s="49"/>
      <c r="O19" s="49"/>
      <c r="P19" s="43">
        <f t="shared" si="1"/>
        <v>0</v>
      </c>
      <c r="Q19" s="62" t="str">
        <f t="shared" si="2"/>
        <v/>
      </c>
      <c r="R19" s="62" t="str">
        <f>'Entrée des observations'!A19</f>
        <v>Elève-15</v>
      </c>
      <c r="S19" s="50" t="str">
        <f>IF(OR('Entrée des observations'!S19="x",'Entrée des observations'!T19="x",'Entrée des observations'!U19="x"),"X","")</f>
        <v/>
      </c>
      <c r="T19" s="77" t="str">
        <f>IF('Entrée des observations'!V19="x","X","")</f>
        <v/>
      </c>
      <c r="U19" s="77" t="str">
        <f>IF(OR('Entrée des observations'!W19="x",'Entrée des observations'!X19="x"),"X","")</f>
        <v/>
      </c>
      <c r="V19" s="77" t="str">
        <f>IF(OR('Entrée des observations'!Y19="x",'Entrée des observations'!Z19="x"),"X","")</f>
        <v/>
      </c>
      <c r="W19" s="77" t="str">
        <f>IF(OR('Entrée des observations'!AA19="x",'Entrée des observations'!AB19="x",'Entrée des observations'!AC19="x",'Entrée des observations'!AD19="x"),"X","")</f>
        <v/>
      </c>
      <c r="X19" s="77" t="str">
        <f>IF(OR('Entrée des observations'!AE19="x",'Entrée des observations'!AF19="x"),"X","")</f>
        <v/>
      </c>
      <c r="Y19" s="77" t="str">
        <f>IF('Entrée des observations'!AG19="x","X","")</f>
        <v/>
      </c>
      <c r="Z19" s="165" t="str">
        <f>IF(OR('Entrée des observations'!AH19="x",'Entrée des observations'!AI19="x",'Entrée des observations'!AJ19="x"),"X","")</f>
        <v/>
      </c>
    </row>
    <row r="20" spans="1:26" ht="21" customHeight="1">
      <c r="A20" s="13" t="s">
        <v>25</v>
      </c>
      <c r="B20" s="14"/>
      <c r="C20" s="14"/>
      <c r="D20" s="14"/>
      <c r="E20" s="14"/>
      <c r="F20" s="14"/>
      <c r="G20" s="14"/>
      <c r="H20" s="41">
        <f t="shared" si="0"/>
        <v>0</v>
      </c>
      <c r="I20" s="42"/>
      <c r="J20" s="42"/>
      <c r="K20" s="70"/>
      <c r="L20" s="49"/>
      <c r="M20" s="49"/>
      <c r="N20" s="49"/>
      <c r="O20" s="49"/>
      <c r="P20" s="43">
        <f t="shared" si="1"/>
        <v>0</v>
      </c>
      <c r="Q20" s="62" t="str">
        <f t="shared" si="2"/>
        <v/>
      </c>
      <c r="R20" s="62" t="str">
        <f>'Entrée des observations'!A20</f>
        <v>Elève-16</v>
      </c>
      <c r="S20" s="50" t="str">
        <f>IF(OR('Entrée des observations'!S20="x",'Entrée des observations'!T20="x",'Entrée des observations'!U20="x"),"X","")</f>
        <v/>
      </c>
      <c r="T20" s="77" t="str">
        <f>IF('Entrée des observations'!V20="x","X","")</f>
        <v/>
      </c>
      <c r="U20" s="77" t="str">
        <f>IF(OR('Entrée des observations'!W20="x",'Entrée des observations'!X20="x"),"X","")</f>
        <v/>
      </c>
      <c r="V20" s="77" t="str">
        <f>IF(OR('Entrée des observations'!Y20="x",'Entrée des observations'!Z20="x"),"X","")</f>
        <v/>
      </c>
      <c r="W20" s="77" t="str">
        <f>IF(OR('Entrée des observations'!AA20="x",'Entrée des observations'!AB20="x",'Entrée des observations'!AC20="x",'Entrée des observations'!AD20="x"),"X","")</f>
        <v/>
      </c>
      <c r="X20" s="77" t="str">
        <f>IF(OR('Entrée des observations'!AE20="x",'Entrée des observations'!AF20="x"),"X","")</f>
        <v/>
      </c>
      <c r="Y20" s="77" t="str">
        <f>IF('Entrée des observations'!AG20="x","X","")</f>
        <v/>
      </c>
      <c r="Z20" s="165" t="str">
        <f>IF(OR('Entrée des observations'!AH20="x",'Entrée des observations'!AI20="x",'Entrée des observations'!AJ20="x"),"X","")</f>
        <v/>
      </c>
    </row>
    <row r="21" spans="1:26" ht="21" customHeight="1">
      <c r="A21" s="13" t="s">
        <v>26</v>
      </c>
      <c r="B21" s="14"/>
      <c r="C21" s="14"/>
      <c r="D21" s="14"/>
      <c r="E21" s="14"/>
      <c r="F21" s="14"/>
      <c r="G21" s="14"/>
      <c r="H21" s="41">
        <f t="shared" si="0"/>
        <v>0</v>
      </c>
      <c r="I21" s="42"/>
      <c r="J21" s="42"/>
      <c r="K21" s="70"/>
      <c r="L21" s="49"/>
      <c r="M21" s="49"/>
      <c r="N21" s="49"/>
      <c r="O21" s="49"/>
      <c r="P21" s="43">
        <f t="shared" si="1"/>
        <v>0</v>
      </c>
      <c r="Q21" s="62" t="str">
        <f t="shared" si="2"/>
        <v/>
      </c>
      <c r="R21" s="62" t="str">
        <f>'Entrée des observations'!A21</f>
        <v>Elève-17</v>
      </c>
      <c r="S21" s="50" t="str">
        <f>IF(OR('Entrée des observations'!S21="x",'Entrée des observations'!T21="x",'Entrée des observations'!U21="x"),"X","")</f>
        <v/>
      </c>
      <c r="T21" s="77" t="str">
        <f>IF('Entrée des observations'!V21="x","X","")</f>
        <v/>
      </c>
      <c r="U21" s="77" t="str">
        <f>IF(OR('Entrée des observations'!W21="x",'Entrée des observations'!X21="x"),"X","")</f>
        <v/>
      </c>
      <c r="V21" s="77" t="str">
        <f>IF(OR('Entrée des observations'!Y21="x",'Entrée des observations'!Z21="x"),"X","")</f>
        <v/>
      </c>
      <c r="W21" s="77" t="str">
        <f>IF(OR('Entrée des observations'!AA21="x",'Entrée des observations'!AB21="x",'Entrée des observations'!AC21="x",'Entrée des observations'!AD21="x"),"X","")</f>
        <v/>
      </c>
      <c r="X21" s="77" t="str">
        <f>IF(OR('Entrée des observations'!AE21="x",'Entrée des observations'!AF21="x"),"X","")</f>
        <v/>
      </c>
      <c r="Y21" s="77" t="str">
        <f>IF('Entrée des observations'!AG21="x","X","")</f>
        <v/>
      </c>
      <c r="Z21" s="165" t="str">
        <f>IF(OR('Entrée des observations'!AH21="x",'Entrée des observations'!AI21="x",'Entrée des observations'!AJ21="x"),"X","")</f>
        <v/>
      </c>
    </row>
    <row r="22" spans="1:26" ht="21" customHeight="1">
      <c r="A22" s="13" t="s">
        <v>27</v>
      </c>
      <c r="B22" s="14"/>
      <c r="C22" s="14"/>
      <c r="D22" s="14"/>
      <c r="E22" s="14"/>
      <c r="F22" s="14"/>
      <c r="G22" s="14"/>
      <c r="H22" s="41">
        <f t="shared" si="0"/>
        <v>0</v>
      </c>
      <c r="I22" s="42"/>
      <c r="J22" s="42"/>
      <c r="K22" s="70"/>
      <c r="L22" s="49"/>
      <c r="M22" s="49"/>
      <c r="N22" s="49"/>
      <c r="O22" s="49"/>
      <c r="P22" s="43">
        <f t="shared" si="1"/>
        <v>0</v>
      </c>
      <c r="Q22" s="62" t="str">
        <f t="shared" si="2"/>
        <v/>
      </c>
      <c r="R22" s="62" t="str">
        <f>'Entrée des observations'!A22</f>
        <v>Elève-18</v>
      </c>
      <c r="S22" s="50" t="str">
        <f>IF(OR('Entrée des observations'!S22="x",'Entrée des observations'!T22="x",'Entrée des observations'!U22="x"),"X","")</f>
        <v/>
      </c>
      <c r="T22" s="77" t="str">
        <f>IF('Entrée des observations'!V22="x","X","")</f>
        <v/>
      </c>
      <c r="U22" s="77" t="str">
        <f>IF(OR('Entrée des observations'!W22="x",'Entrée des observations'!X22="x"),"X","")</f>
        <v/>
      </c>
      <c r="V22" s="77" t="str">
        <f>IF(OR('Entrée des observations'!Y22="x",'Entrée des observations'!Z22="x"),"X","")</f>
        <v/>
      </c>
      <c r="W22" s="77" t="str">
        <f>IF(OR('Entrée des observations'!AA22="x",'Entrée des observations'!AB22="x",'Entrée des observations'!AC22="x",'Entrée des observations'!AD22="x"),"X","")</f>
        <v/>
      </c>
      <c r="X22" s="77" t="str">
        <f>IF(OR('Entrée des observations'!AE22="x",'Entrée des observations'!AF22="x"),"X","")</f>
        <v/>
      </c>
      <c r="Y22" s="77" t="str">
        <f>IF('Entrée des observations'!AG22="x","X","")</f>
        <v/>
      </c>
      <c r="Z22" s="165" t="str">
        <f>IF(OR('Entrée des observations'!AH22="x",'Entrée des observations'!AI22="x",'Entrée des observations'!AJ22="x"),"X","")</f>
        <v/>
      </c>
    </row>
    <row r="23" spans="1:26" ht="21" customHeight="1">
      <c r="A23" s="13" t="s">
        <v>28</v>
      </c>
      <c r="B23" s="14"/>
      <c r="C23" s="14"/>
      <c r="D23" s="14"/>
      <c r="E23" s="14"/>
      <c r="F23" s="14"/>
      <c r="G23" s="14"/>
      <c r="H23" s="41">
        <f t="shared" si="0"/>
        <v>0</v>
      </c>
      <c r="I23" s="42"/>
      <c r="J23" s="42"/>
      <c r="K23" s="70"/>
      <c r="L23" s="49"/>
      <c r="M23" s="49"/>
      <c r="N23" s="49"/>
      <c r="O23" s="49"/>
      <c r="P23" s="43">
        <f t="shared" si="1"/>
        <v>0</v>
      </c>
      <c r="Q23" s="62" t="str">
        <f t="shared" si="2"/>
        <v/>
      </c>
      <c r="R23" s="62" t="str">
        <f>'Entrée des observations'!A23</f>
        <v>Elève-19</v>
      </c>
      <c r="S23" s="50" t="str">
        <f>IF(OR('Entrée des observations'!S23="x",'Entrée des observations'!T23="x",'Entrée des observations'!U23="x"),"X","")</f>
        <v/>
      </c>
      <c r="T23" s="77" t="str">
        <f>IF('Entrée des observations'!V23="x","X","")</f>
        <v/>
      </c>
      <c r="U23" s="77" t="str">
        <f>IF(OR('Entrée des observations'!W23="x",'Entrée des observations'!X23="x"),"X","")</f>
        <v/>
      </c>
      <c r="V23" s="77" t="str">
        <f>IF(OR('Entrée des observations'!Y23="x",'Entrée des observations'!Z23="x"),"X","")</f>
        <v/>
      </c>
      <c r="W23" s="77" t="str">
        <f>IF(OR('Entrée des observations'!AA23="x",'Entrée des observations'!AB23="x",'Entrée des observations'!AC23="x",'Entrée des observations'!AD23="x"),"X","")</f>
        <v/>
      </c>
      <c r="X23" s="77" t="str">
        <f>IF(OR('Entrée des observations'!AE23="x",'Entrée des observations'!AF23="x"),"X","")</f>
        <v/>
      </c>
      <c r="Y23" s="77" t="str">
        <f>IF('Entrée des observations'!AG23="x","X","")</f>
        <v/>
      </c>
      <c r="Z23" s="165" t="str">
        <f>IF(OR('Entrée des observations'!AH23="x",'Entrée des observations'!AI23="x",'Entrée des observations'!AJ23="x"),"X","")</f>
        <v/>
      </c>
    </row>
    <row r="24" spans="1:26" ht="21" customHeight="1">
      <c r="A24" s="13" t="s">
        <v>29</v>
      </c>
      <c r="B24" s="14"/>
      <c r="C24" s="14"/>
      <c r="D24" s="14"/>
      <c r="E24" s="14"/>
      <c r="F24" s="14"/>
      <c r="G24" s="14"/>
      <c r="H24" s="41">
        <f t="shared" si="0"/>
        <v>0</v>
      </c>
      <c r="I24" s="42"/>
      <c r="J24" s="42"/>
      <c r="K24" s="70"/>
      <c r="L24" s="49"/>
      <c r="M24" s="49"/>
      <c r="N24" s="49"/>
      <c r="O24" s="49"/>
      <c r="P24" s="43">
        <f t="shared" si="1"/>
        <v>0</v>
      </c>
      <c r="Q24" s="62" t="str">
        <f t="shared" si="2"/>
        <v/>
      </c>
      <c r="R24" s="62" t="str">
        <f>'Entrée des observations'!A24</f>
        <v>Elève-20</v>
      </c>
      <c r="S24" s="50" t="str">
        <f>IF(OR('Entrée des observations'!S24="x",'Entrée des observations'!T24="x",'Entrée des observations'!U24="x"),"X","")</f>
        <v/>
      </c>
      <c r="T24" s="77" t="str">
        <f>IF('Entrée des observations'!V24="x","X","")</f>
        <v/>
      </c>
      <c r="U24" s="77" t="str">
        <f>IF(OR('Entrée des observations'!W24="x",'Entrée des observations'!X24="x"),"X","")</f>
        <v/>
      </c>
      <c r="V24" s="77" t="str">
        <f>IF(OR('Entrée des observations'!Y24="x",'Entrée des observations'!Z24="x"),"X","")</f>
        <v/>
      </c>
      <c r="W24" s="77" t="str">
        <f>IF(OR('Entrée des observations'!AA24="x",'Entrée des observations'!AB24="x",'Entrée des observations'!AC24="x",'Entrée des observations'!AD24="x"),"X","")</f>
        <v/>
      </c>
      <c r="X24" s="77" t="str">
        <f>IF(OR('Entrée des observations'!AE24="x",'Entrée des observations'!AF24="x"),"X","")</f>
        <v/>
      </c>
      <c r="Y24" s="77" t="str">
        <f>IF('Entrée des observations'!AG24="x","X","")</f>
        <v/>
      </c>
      <c r="Z24" s="165" t="str">
        <f>IF(OR('Entrée des observations'!AH24="x",'Entrée des observations'!AI24="x",'Entrée des observations'!AJ24="x"),"X","")</f>
        <v/>
      </c>
    </row>
    <row r="25" spans="1:26" ht="21" customHeight="1">
      <c r="A25" s="13" t="s">
        <v>30</v>
      </c>
      <c r="B25" s="14"/>
      <c r="C25" s="14"/>
      <c r="D25" s="14"/>
      <c r="E25" s="14"/>
      <c r="F25" s="14"/>
      <c r="G25" s="14"/>
      <c r="H25" s="41">
        <f t="shared" si="0"/>
        <v>0</v>
      </c>
      <c r="I25" s="42"/>
      <c r="J25" s="42"/>
      <c r="K25" s="70"/>
      <c r="L25" s="49"/>
      <c r="M25" s="49"/>
      <c r="N25" s="49"/>
      <c r="O25" s="49"/>
      <c r="P25" s="43">
        <f t="shared" si="1"/>
        <v>0</v>
      </c>
      <c r="Q25" s="62" t="str">
        <f t="shared" si="2"/>
        <v/>
      </c>
      <c r="R25" s="62" t="str">
        <f>'Entrée des observations'!A25</f>
        <v>Elève-21</v>
      </c>
      <c r="S25" s="50" t="str">
        <f>IF(OR('Entrée des observations'!S25="x",'Entrée des observations'!T25="x",'Entrée des observations'!U25="x"),"X","")</f>
        <v/>
      </c>
      <c r="T25" s="77" t="str">
        <f>IF('Entrée des observations'!V25="x","X","")</f>
        <v/>
      </c>
      <c r="U25" s="77" t="str">
        <f>IF(OR('Entrée des observations'!W25="x",'Entrée des observations'!X25="x"),"X","")</f>
        <v/>
      </c>
      <c r="V25" s="77" t="str">
        <f>IF(OR('Entrée des observations'!Y25="x",'Entrée des observations'!Z25="x"),"X","")</f>
        <v/>
      </c>
      <c r="W25" s="77" t="str">
        <f>IF(OR('Entrée des observations'!AA25="x",'Entrée des observations'!AB25="x",'Entrée des observations'!AC25="x",'Entrée des observations'!AD25="x"),"X","")</f>
        <v/>
      </c>
      <c r="X25" s="77" t="str">
        <f>IF(OR('Entrée des observations'!AE25="x",'Entrée des observations'!AF25="x"),"X","")</f>
        <v/>
      </c>
      <c r="Y25" s="77" t="str">
        <f>IF('Entrée des observations'!AG25="x","X","")</f>
        <v/>
      </c>
      <c r="Z25" s="165" t="str">
        <f>IF(OR('Entrée des observations'!AH25="x",'Entrée des observations'!AI25="x",'Entrée des observations'!AJ25="x"),"X","")</f>
        <v/>
      </c>
    </row>
    <row r="26" spans="1:26" ht="21" customHeight="1">
      <c r="A26" s="13" t="s">
        <v>31</v>
      </c>
      <c r="B26" s="14"/>
      <c r="C26" s="14"/>
      <c r="D26" s="14"/>
      <c r="E26" s="14"/>
      <c r="F26" s="14"/>
      <c r="G26" s="14"/>
      <c r="H26" s="41">
        <f t="shared" si="0"/>
        <v>0</v>
      </c>
      <c r="I26" s="42"/>
      <c r="J26" s="42"/>
      <c r="K26" s="70"/>
      <c r="L26" s="49"/>
      <c r="M26" s="49"/>
      <c r="N26" s="49"/>
      <c r="O26" s="49"/>
      <c r="P26" s="43">
        <f t="shared" si="1"/>
        <v>0</v>
      </c>
      <c r="Q26" s="62" t="str">
        <f t="shared" si="2"/>
        <v/>
      </c>
      <c r="R26" s="62" t="str">
        <f>'Entrée des observations'!A26</f>
        <v>Elève-22</v>
      </c>
      <c r="S26" s="50" t="str">
        <f>IF(OR('Entrée des observations'!S26="x",'Entrée des observations'!T26="x",'Entrée des observations'!U26="x"),"X","")</f>
        <v/>
      </c>
      <c r="T26" s="77" t="str">
        <f>IF('Entrée des observations'!V26="x","X","")</f>
        <v/>
      </c>
      <c r="U26" s="77" t="str">
        <f>IF(OR('Entrée des observations'!W26="x",'Entrée des observations'!X26="x"),"X","")</f>
        <v/>
      </c>
      <c r="V26" s="77" t="str">
        <f>IF(OR('Entrée des observations'!Y26="x",'Entrée des observations'!Z26="x"),"X","")</f>
        <v/>
      </c>
      <c r="W26" s="77" t="str">
        <f>IF(OR('Entrée des observations'!AA26="x",'Entrée des observations'!AB26="x",'Entrée des observations'!AC26="x",'Entrée des observations'!AD26="x"),"X","")</f>
        <v/>
      </c>
      <c r="X26" s="77" t="str">
        <f>IF(OR('Entrée des observations'!AE26="x",'Entrée des observations'!AF26="x"),"X","")</f>
        <v/>
      </c>
      <c r="Y26" s="77" t="str">
        <f>IF('Entrée des observations'!AG26="x","X","")</f>
        <v/>
      </c>
      <c r="Z26" s="165" t="str">
        <f>IF(OR('Entrée des observations'!AH26="x",'Entrée des observations'!AI26="x",'Entrée des observations'!AJ26="x"),"X","")</f>
        <v/>
      </c>
    </row>
    <row r="27" spans="1:26" ht="21" customHeight="1">
      <c r="A27" s="13" t="s">
        <v>32</v>
      </c>
      <c r="B27" s="14"/>
      <c r="C27" s="14"/>
      <c r="D27" s="14"/>
      <c r="E27" s="14"/>
      <c r="F27" s="14"/>
      <c r="G27" s="14"/>
      <c r="H27" s="41">
        <f t="shared" si="0"/>
        <v>0</v>
      </c>
      <c r="I27" s="42"/>
      <c r="J27" s="42"/>
      <c r="K27" s="70"/>
      <c r="L27" s="49"/>
      <c r="M27" s="49"/>
      <c r="N27" s="49"/>
      <c r="O27" s="49"/>
      <c r="P27" s="43">
        <f t="shared" si="1"/>
        <v>0</v>
      </c>
      <c r="Q27" s="62" t="str">
        <f t="shared" si="2"/>
        <v/>
      </c>
      <c r="R27" s="62" t="str">
        <f>'Entrée des observations'!A27</f>
        <v>Elève-23</v>
      </c>
      <c r="S27" s="50" t="str">
        <f>IF(OR('Entrée des observations'!S27="x",'Entrée des observations'!T27="x",'Entrée des observations'!U27="x"),"X","")</f>
        <v/>
      </c>
      <c r="T27" s="77" t="str">
        <f>IF('Entrée des observations'!V27="x","X","")</f>
        <v/>
      </c>
      <c r="U27" s="77" t="str">
        <f>IF(OR('Entrée des observations'!W27="x",'Entrée des observations'!X27="x"),"X","")</f>
        <v/>
      </c>
      <c r="V27" s="77" t="str">
        <f>IF(OR('Entrée des observations'!Y27="x",'Entrée des observations'!Z27="x"),"X","")</f>
        <v/>
      </c>
      <c r="W27" s="77" t="str">
        <f>IF(OR('Entrée des observations'!AA27="x",'Entrée des observations'!AB27="x",'Entrée des observations'!AC27="x",'Entrée des observations'!AD27="x"),"X","")</f>
        <v/>
      </c>
      <c r="X27" s="77" t="str">
        <f>IF(OR('Entrée des observations'!AE27="x",'Entrée des observations'!AF27="x"),"X","")</f>
        <v/>
      </c>
      <c r="Y27" s="77" t="str">
        <f>IF('Entrée des observations'!AG27="x","X","")</f>
        <v/>
      </c>
      <c r="Z27" s="165" t="str">
        <f>IF(OR('Entrée des observations'!AH27="x",'Entrée des observations'!AI27="x",'Entrée des observations'!AJ27="x"),"X","")</f>
        <v/>
      </c>
    </row>
    <row r="28" spans="1:26" ht="21" customHeight="1">
      <c r="A28" s="13" t="s">
        <v>33</v>
      </c>
      <c r="B28" s="14"/>
      <c r="C28" s="14"/>
      <c r="D28" s="14"/>
      <c r="E28" s="14"/>
      <c r="F28" s="14"/>
      <c r="G28" s="14"/>
      <c r="H28" s="41">
        <f t="shared" si="0"/>
        <v>0</v>
      </c>
      <c r="I28" s="42"/>
      <c r="J28" s="42"/>
      <c r="K28" s="70"/>
      <c r="L28" s="49"/>
      <c r="M28" s="49"/>
      <c r="N28" s="49"/>
      <c r="O28" s="49"/>
      <c r="P28" s="43">
        <f t="shared" si="1"/>
        <v>0</v>
      </c>
      <c r="Q28" s="62" t="str">
        <f t="shared" si="2"/>
        <v/>
      </c>
      <c r="R28" s="62" t="str">
        <f>'Entrée des observations'!A28</f>
        <v>Elève-24</v>
      </c>
      <c r="S28" s="50" t="str">
        <f>IF(OR('Entrée des observations'!S28="x",'Entrée des observations'!T28="x",'Entrée des observations'!U28="x"),"X","")</f>
        <v/>
      </c>
      <c r="T28" s="77" t="str">
        <f>IF('Entrée des observations'!V28="x","X","")</f>
        <v/>
      </c>
      <c r="U28" s="77" t="str">
        <f>IF(OR('Entrée des observations'!W28="x",'Entrée des observations'!X28="x"),"X","")</f>
        <v/>
      </c>
      <c r="V28" s="77" t="str">
        <f>IF(OR('Entrée des observations'!Y28="x",'Entrée des observations'!Z28="x"),"X","")</f>
        <v/>
      </c>
      <c r="W28" s="77" t="str">
        <f>IF(OR('Entrée des observations'!AA28="x",'Entrée des observations'!AB28="x",'Entrée des observations'!AC28="x",'Entrée des observations'!AD28="x"),"X","")</f>
        <v/>
      </c>
      <c r="X28" s="77" t="str">
        <f>IF(OR('Entrée des observations'!AE28="x",'Entrée des observations'!AF28="x"),"X","")</f>
        <v/>
      </c>
      <c r="Y28" s="77" t="str">
        <f>IF('Entrée des observations'!AG28="x","X","")</f>
        <v/>
      </c>
      <c r="Z28" s="165" t="str">
        <f>IF(OR('Entrée des observations'!AH28="x",'Entrée des observations'!AI28="x",'Entrée des observations'!AJ28="x"),"X","")</f>
        <v/>
      </c>
    </row>
    <row r="29" spans="1:26" ht="21" customHeight="1">
      <c r="A29" s="13" t="s">
        <v>34</v>
      </c>
      <c r="B29" s="14"/>
      <c r="C29" s="14"/>
      <c r="D29" s="14"/>
      <c r="E29" s="14"/>
      <c r="F29" s="14"/>
      <c r="G29" s="14"/>
      <c r="H29" s="41">
        <f t="shared" si="0"/>
        <v>0</v>
      </c>
      <c r="I29" s="42"/>
      <c r="J29" s="42"/>
      <c r="K29" s="70"/>
      <c r="L29" s="49"/>
      <c r="M29" s="49"/>
      <c r="N29" s="49"/>
      <c r="O29" s="49"/>
      <c r="P29" s="43">
        <f t="shared" si="1"/>
        <v>0</v>
      </c>
      <c r="Q29" s="62" t="str">
        <f t="shared" si="2"/>
        <v/>
      </c>
      <c r="R29" s="62" t="str">
        <f>'Entrée des observations'!A29</f>
        <v>Elève-25</v>
      </c>
      <c r="S29" s="50" t="str">
        <f>IF(OR('Entrée des observations'!S29="x",'Entrée des observations'!T29="x",'Entrée des observations'!U29="x"),"X","")</f>
        <v/>
      </c>
      <c r="T29" s="77" t="str">
        <f>IF('Entrée des observations'!V29="x","X","")</f>
        <v/>
      </c>
      <c r="U29" s="77" t="str">
        <f>IF(OR('Entrée des observations'!W29="x",'Entrée des observations'!X29="x"),"X","")</f>
        <v/>
      </c>
      <c r="V29" s="77" t="str">
        <f>IF(OR('Entrée des observations'!Y29="x",'Entrée des observations'!Z29="x"),"X","")</f>
        <v/>
      </c>
      <c r="W29" s="77" t="str">
        <f>IF(OR('Entrée des observations'!AA29="x",'Entrée des observations'!AB29="x",'Entrée des observations'!AC29="x",'Entrée des observations'!AD29="x"),"X","")</f>
        <v/>
      </c>
      <c r="X29" s="77" t="str">
        <f>IF(OR('Entrée des observations'!AE29="x",'Entrée des observations'!AF29="x"),"X","")</f>
        <v/>
      </c>
      <c r="Y29" s="77" t="str">
        <f>IF('Entrée des observations'!AG29="x","X","")</f>
        <v/>
      </c>
      <c r="Z29" s="165" t="str">
        <f>IF(OR('Entrée des observations'!AH29="x",'Entrée des observations'!AI29="x",'Entrée des observations'!AJ29="x"),"X","")</f>
        <v/>
      </c>
    </row>
    <row r="30" spans="1:26" ht="21" customHeight="1">
      <c r="A30" s="13" t="s">
        <v>35</v>
      </c>
      <c r="B30" s="14"/>
      <c r="C30" s="14"/>
      <c r="D30" s="14"/>
      <c r="E30" s="14"/>
      <c r="F30" s="14"/>
      <c r="G30" s="14"/>
      <c r="H30" s="41">
        <f t="shared" si="0"/>
        <v>0</v>
      </c>
      <c r="I30" s="42"/>
      <c r="J30" s="42"/>
      <c r="K30" s="70"/>
      <c r="L30" s="49"/>
      <c r="M30" s="49"/>
      <c r="N30" s="49"/>
      <c r="O30" s="49"/>
      <c r="P30" s="43">
        <f t="shared" si="1"/>
        <v>0</v>
      </c>
      <c r="Q30" s="62" t="str">
        <f t="shared" si="2"/>
        <v/>
      </c>
      <c r="R30" s="62" t="str">
        <f>'Entrée des observations'!A30</f>
        <v>Elève-26</v>
      </c>
      <c r="S30" s="50" t="str">
        <f>IF(OR('Entrée des observations'!S30="x",'Entrée des observations'!T30="x",'Entrée des observations'!U30="x"),"X","")</f>
        <v/>
      </c>
      <c r="T30" s="77" t="str">
        <f>IF('Entrée des observations'!V30="x","X","")</f>
        <v/>
      </c>
      <c r="U30" s="77" t="str">
        <f>IF(OR('Entrée des observations'!W30="x",'Entrée des observations'!X30="x"),"X","")</f>
        <v/>
      </c>
      <c r="V30" s="77" t="str">
        <f>IF(OR('Entrée des observations'!Y30="x",'Entrée des observations'!Z30="x"),"X","")</f>
        <v/>
      </c>
      <c r="W30" s="77" t="str">
        <f>IF(OR('Entrée des observations'!AA30="x",'Entrée des observations'!AB30="x",'Entrée des observations'!AC30="x",'Entrée des observations'!AD30="x"),"X","")</f>
        <v/>
      </c>
      <c r="X30" s="77" t="str">
        <f>IF(OR('Entrée des observations'!AE30="x",'Entrée des observations'!AF30="x"),"X","")</f>
        <v/>
      </c>
      <c r="Y30" s="77" t="str">
        <f>IF('Entrée des observations'!AG30="x","X","")</f>
        <v/>
      </c>
      <c r="Z30" s="165" t="str">
        <f>IF(OR('Entrée des observations'!AH30="x",'Entrée des observations'!AI30="x",'Entrée des observations'!AJ30="x"),"X","")</f>
        <v/>
      </c>
    </row>
    <row r="31" spans="1:26" ht="21" customHeight="1">
      <c r="A31" s="13" t="s">
        <v>36</v>
      </c>
      <c r="B31" s="14"/>
      <c r="C31" s="14"/>
      <c r="D31" s="14"/>
      <c r="E31" s="14"/>
      <c r="F31" s="14"/>
      <c r="G31" s="14"/>
      <c r="H31" s="41">
        <f t="shared" si="0"/>
        <v>0</v>
      </c>
      <c r="I31" s="42"/>
      <c r="J31" s="42"/>
      <c r="K31" s="70"/>
      <c r="L31" s="49"/>
      <c r="M31" s="49"/>
      <c r="N31" s="49"/>
      <c r="O31" s="49"/>
      <c r="P31" s="43">
        <f t="shared" si="1"/>
        <v>0</v>
      </c>
      <c r="Q31" s="62" t="str">
        <f t="shared" si="2"/>
        <v/>
      </c>
      <c r="R31" s="62" t="str">
        <f>'Entrée des observations'!A31</f>
        <v>Elève-27</v>
      </c>
      <c r="S31" s="50" t="str">
        <f>IF(OR('Entrée des observations'!S31="x",'Entrée des observations'!T31="x",'Entrée des observations'!U31="x"),"X","")</f>
        <v/>
      </c>
      <c r="T31" s="77" t="str">
        <f>IF('Entrée des observations'!V31="x","X","")</f>
        <v/>
      </c>
      <c r="U31" s="77" t="str">
        <f>IF(OR('Entrée des observations'!W31="x",'Entrée des observations'!X31="x"),"X","")</f>
        <v/>
      </c>
      <c r="V31" s="77" t="str">
        <f>IF(OR('Entrée des observations'!Y31="x",'Entrée des observations'!Z31="x"),"X","")</f>
        <v/>
      </c>
      <c r="W31" s="77" t="str">
        <f>IF(OR('Entrée des observations'!AA31="x",'Entrée des observations'!AB31="x",'Entrée des observations'!AC31="x",'Entrée des observations'!AD31="x"),"X","")</f>
        <v/>
      </c>
      <c r="X31" s="77" t="str">
        <f>IF(OR('Entrée des observations'!AE31="x",'Entrée des observations'!AF31="x"),"X","")</f>
        <v/>
      </c>
      <c r="Y31" s="77" t="str">
        <f>IF('Entrée des observations'!AG31="x","X","")</f>
        <v/>
      </c>
      <c r="Z31" s="165" t="str">
        <f>IF(OR('Entrée des observations'!AH31="x",'Entrée des observations'!AI31="x",'Entrée des observations'!AJ31="x"),"X","")</f>
        <v/>
      </c>
    </row>
    <row r="32" spans="1:26" ht="21" customHeight="1">
      <c r="A32" s="13" t="s">
        <v>37</v>
      </c>
      <c r="B32" s="14"/>
      <c r="C32" s="14"/>
      <c r="D32" s="14"/>
      <c r="E32" s="14"/>
      <c r="F32" s="14"/>
      <c r="G32" s="14"/>
      <c r="H32" s="41">
        <f t="shared" si="0"/>
        <v>0</v>
      </c>
      <c r="I32" s="42"/>
      <c r="J32" s="42"/>
      <c r="K32" s="70"/>
      <c r="L32" s="49"/>
      <c r="M32" s="49"/>
      <c r="N32" s="49"/>
      <c r="O32" s="49"/>
      <c r="P32" s="43">
        <f t="shared" si="1"/>
        <v>0</v>
      </c>
      <c r="Q32" s="62" t="str">
        <f t="shared" si="2"/>
        <v/>
      </c>
      <c r="R32" s="62" t="str">
        <f>'Entrée des observations'!A32</f>
        <v>Elève-28</v>
      </c>
      <c r="S32" s="50" t="str">
        <f>IF(OR('Entrée des observations'!S32="x",'Entrée des observations'!T32="x",'Entrée des observations'!U32="x"),"X","")</f>
        <v/>
      </c>
      <c r="T32" s="77" t="str">
        <f>IF('Entrée des observations'!V32="x","X","")</f>
        <v/>
      </c>
      <c r="U32" s="77" t="str">
        <f>IF(OR('Entrée des observations'!W32="x",'Entrée des observations'!X32="x"),"X","")</f>
        <v/>
      </c>
      <c r="V32" s="77" t="str">
        <f>IF(OR('Entrée des observations'!Y32="x",'Entrée des observations'!Z32="x"),"X","")</f>
        <v/>
      </c>
      <c r="W32" s="77" t="str">
        <f>IF(OR('Entrée des observations'!AA32="x",'Entrée des observations'!AB32="x",'Entrée des observations'!AC32="x",'Entrée des observations'!AD32="x"),"X","")</f>
        <v/>
      </c>
      <c r="X32" s="77" t="str">
        <f>IF(OR('Entrée des observations'!AE32="x",'Entrée des observations'!AF32="x"),"X","")</f>
        <v/>
      </c>
      <c r="Y32" s="77" t="str">
        <f>IF('Entrée des observations'!AG32="x","X","")</f>
        <v/>
      </c>
      <c r="Z32" s="165" t="str">
        <f>IF(OR('Entrée des observations'!AH32="x",'Entrée des observations'!AI32="x",'Entrée des observations'!AJ32="x"),"X","")</f>
        <v/>
      </c>
    </row>
    <row r="33" spans="1:26" ht="15.75" customHeight="1">
      <c r="A33" s="13" t="s">
        <v>38</v>
      </c>
      <c r="B33" s="14"/>
      <c r="C33" s="14"/>
      <c r="D33" s="14"/>
      <c r="E33" s="14"/>
      <c r="F33" s="14"/>
      <c r="G33" s="14"/>
      <c r="H33" s="41">
        <f t="shared" si="0"/>
        <v>0</v>
      </c>
      <c r="I33" s="42"/>
      <c r="J33" s="42"/>
      <c r="K33" s="70"/>
      <c r="L33" s="49"/>
      <c r="M33" s="49"/>
      <c r="N33" s="49"/>
      <c r="O33" s="49"/>
      <c r="P33" s="43">
        <f t="shared" si="1"/>
        <v>0</v>
      </c>
      <c r="Q33" s="62" t="str">
        <f t="shared" si="2"/>
        <v/>
      </c>
      <c r="R33" s="62" t="str">
        <f>'Entrée des observations'!A33</f>
        <v>Elève-29</v>
      </c>
      <c r="S33" s="50" t="str">
        <f>IF(OR('Entrée des observations'!S33="x",'Entrée des observations'!T33="x",'Entrée des observations'!U33="x"),"X","")</f>
        <v/>
      </c>
      <c r="T33" s="77" t="str">
        <f>IF('Entrée des observations'!V33="x","X","")</f>
        <v/>
      </c>
      <c r="U33" s="77" t="str">
        <f>IF(OR('Entrée des observations'!W33="x",'Entrée des observations'!X33="x"),"X","")</f>
        <v/>
      </c>
      <c r="V33" s="77" t="str">
        <f>IF(OR('Entrée des observations'!Y33="x",'Entrée des observations'!Z33="x"),"X","")</f>
        <v/>
      </c>
      <c r="W33" s="77" t="str">
        <f>IF(OR('Entrée des observations'!AA33="x",'Entrée des observations'!AB33="x",'Entrée des observations'!AC33="x",'Entrée des observations'!AD33="x"),"X","")</f>
        <v/>
      </c>
      <c r="X33" s="77" t="str">
        <f>IF(OR('Entrée des observations'!AE33="x",'Entrée des observations'!AF33="x"),"X","")</f>
        <v/>
      </c>
      <c r="Y33" s="77" t="str">
        <f>IF('Entrée des observations'!AG33="x","X","")</f>
        <v/>
      </c>
      <c r="Z33" s="165" t="str">
        <f>IF(OR('Entrée des observations'!AH33="x",'Entrée des observations'!AI33="x",'Entrée des observations'!AJ33="x"),"X","")</f>
        <v/>
      </c>
    </row>
    <row r="34" spans="1:26" ht="15.75" customHeight="1">
      <c r="A34" s="13" t="s">
        <v>39</v>
      </c>
      <c r="B34" s="14"/>
      <c r="C34" s="14"/>
      <c r="D34" s="14"/>
      <c r="E34" s="14"/>
      <c r="F34" s="14"/>
      <c r="G34" s="14"/>
      <c r="H34" s="41">
        <f t="shared" si="0"/>
        <v>0</v>
      </c>
      <c r="I34" s="42"/>
      <c r="J34" s="42"/>
      <c r="K34" s="70"/>
      <c r="L34" s="49"/>
      <c r="M34" s="49"/>
      <c r="N34" s="49"/>
      <c r="O34" s="49"/>
      <c r="P34" s="43">
        <f t="shared" si="1"/>
        <v>0</v>
      </c>
      <c r="Q34" s="62" t="str">
        <f t="shared" si="2"/>
        <v/>
      </c>
      <c r="R34" s="62" t="str">
        <f>'Entrée des observations'!A34</f>
        <v>Elève-30</v>
      </c>
      <c r="S34" s="50" t="str">
        <f>IF(OR('Entrée des observations'!S34="x",'Entrée des observations'!T34="x",'Entrée des observations'!U34="x"),"X","")</f>
        <v/>
      </c>
      <c r="T34" s="77" t="str">
        <f>IF('Entrée des observations'!V34="x","X","")</f>
        <v/>
      </c>
      <c r="U34" s="77" t="str">
        <f>IF(OR('Entrée des observations'!W34="x",'Entrée des observations'!X34="x"),"X","")</f>
        <v/>
      </c>
      <c r="V34" s="77" t="str">
        <f>IF(OR('Entrée des observations'!Y34="x",'Entrée des observations'!Z34="x"),"X","")</f>
        <v/>
      </c>
      <c r="W34" s="77" t="str">
        <f>IF(OR('Entrée des observations'!AA34="x",'Entrée des observations'!AB34="x",'Entrée des observations'!AC34="x",'Entrée des observations'!AD34="x"),"X","")</f>
        <v/>
      </c>
      <c r="X34" s="77" t="str">
        <f>IF(OR('Entrée des observations'!AE34="x",'Entrée des observations'!AF34="x"),"X","")</f>
        <v/>
      </c>
      <c r="Y34" s="77" t="str">
        <f>IF('Entrée des observations'!AG34="x","X","")</f>
        <v/>
      </c>
      <c r="Z34" s="165" t="str">
        <f>IF(OR('Entrée des observations'!AH34="x",'Entrée des observations'!AI34="x",'Entrée des observations'!AJ34="x"),"X","")</f>
        <v/>
      </c>
    </row>
    <row r="35" spans="1:26" ht="15.75" customHeight="1">
      <c r="A35" s="5"/>
      <c r="B35" s="37"/>
      <c r="C35" s="37"/>
      <c r="D35" s="37"/>
      <c r="E35" s="37"/>
      <c r="F35" s="37"/>
      <c r="G35" s="37"/>
      <c r="H35" s="38"/>
      <c r="I35" s="38"/>
      <c r="J35" s="38"/>
      <c r="K35" s="64"/>
      <c r="L35" s="39"/>
      <c r="M35" s="39"/>
      <c r="N35" s="39"/>
      <c r="O35" s="39"/>
      <c r="P35" s="40"/>
      <c r="Q35" s="56"/>
      <c r="R35" s="62" t="str">
        <f>'Entrée des observations'!A35</f>
        <v>Elève-31</v>
      </c>
      <c r="S35" s="50" t="str">
        <f>IF(OR('Entrée des observations'!S35="x",'Entrée des observations'!T35="x",'Entrée des observations'!U35="x"),"X","")</f>
        <v/>
      </c>
      <c r="T35" s="77" t="str">
        <f>IF('Entrée des observations'!V35="x","X","")</f>
        <v/>
      </c>
      <c r="U35" s="77" t="str">
        <f>IF(OR('Entrée des observations'!W35="x",'Entrée des observations'!X35="x"),"X","")</f>
        <v/>
      </c>
      <c r="V35" s="77" t="str">
        <f>IF(OR('Entrée des observations'!Y35="x",'Entrée des observations'!Z35="x"),"X","")</f>
        <v/>
      </c>
      <c r="W35" s="77" t="str">
        <f>IF(OR('Entrée des observations'!AA35="x",'Entrée des observations'!AB35="x",'Entrée des observations'!AC35="x",'Entrée des observations'!AD35="x"),"X","")</f>
        <v/>
      </c>
      <c r="X35" s="77" t="str">
        <f>IF(OR('Entrée des observations'!AE35="x",'Entrée des observations'!AF35="x"),"X","")</f>
        <v/>
      </c>
      <c r="Y35" s="77" t="str">
        <f>IF('Entrée des observations'!AG35="x","X","")</f>
        <v/>
      </c>
      <c r="Z35" s="165" t="str">
        <f>IF(OR('Entrée des observations'!AH35="x",'Entrée des observations'!AI35="x",'Entrée des observations'!AJ35="x"),"X","")</f>
        <v/>
      </c>
    </row>
    <row r="36" spans="1:26" ht="15.75" customHeight="1">
      <c r="A36" s="5"/>
      <c r="B36" s="6"/>
      <c r="C36" s="6"/>
      <c r="D36" s="6"/>
      <c r="E36" s="6"/>
      <c r="F36" s="6"/>
      <c r="G36" s="6"/>
      <c r="H36" s="5"/>
      <c r="I36" s="5"/>
      <c r="J36" s="5"/>
      <c r="K36" s="63"/>
      <c r="L36" s="26"/>
      <c r="M36" s="26"/>
      <c r="N36" s="26"/>
      <c r="O36" s="26"/>
      <c r="P36" s="27"/>
      <c r="Q36" s="57"/>
      <c r="R36" s="62" t="str">
        <f>'Entrée des observations'!A36</f>
        <v>Elève-32</v>
      </c>
      <c r="S36" s="50" t="str">
        <f>IF(OR('Entrée des observations'!S36="x",'Entrée des observations'!T36="x",'Entrée des observations'!U36="x"),"X","")</f>
        <v/>
      </c>
      <c r="T36" s="77" t="str">
        <f>IF('Entrée des observations'!V36="x","X","")</f>
        <v/>
      </c>
      <c r="U36" s="77" t="str">
        <f>IF(OR('Entrée des observations'!W36="x",'Entrée des observations'!X36="x"),"X","")</f>
        <v/>
      </c>
      <c r="V36" s="77" t="str">
        <f>IF(OR('Entrée des observations'!Y36="x",'Entrée des observations'!Z36="x"),"X","")</f>
        <v/>
      </c>
      <c r="W36" s="77" t="str">
        <f>IF(OR('Entrée des observations'!AA36="x",'Entrée des observations'!AB36="x",'Entrée des observations'!AC36="x",'Entrée des observations'!AD36="x"),"X","")</f>
        <v/>
      </c>
      <c r="X36" s="77" t="str">
        <f>IF(OR('Entrée des observations'!AE36="x",'Entrée des observations'!AF36="x"),"X","")</f>
        <v/>
      </c>
      <c r="Y36" s="77" t="str">
        <f>IF('Entrée des observations'!AG36="x","X","")</f>
        <v/>
      </c>
      <c r="Z36" s="165" t="str">
        <f>IF(OR('Entrée des observations'!AH36="x",'Entrée des observations'!AI36="x",'Entrée des observations'!AJ36="x"),"X","")</f>
        <v/>
      </c>
    </row>
    <row r="37" spans="1:26" ht="15.75" customHeight="1">
      <c r="A37" s="5"/>
      <c r="B37" s="6"/>
      <c r="C37" s="6"/>
      <c r="D37" s="6"/>
      <c r="E37" s="6"/>
      <c r="F37" s="6"/>
      <c r="G37" s="6"/>
      <c r="H37" s="5"/>
      <c r="I37" s="5"/>
      <c r="J37" s="5"/>
      <c r="K37" s="63"/>
      <c r="L37" s="26"/>
      <c r="M37" s="26"/>
      <c r="N37" s="26"/>
      <c r="O37" s="26"/>
      <c r="P37" s="27"/>
      <c r="Q37" s="57"/>
      <c r="R37" s="62" t="str">
        <f>'Entrée des observations'!A37</f>
        <v>Elève-33</v>
      </c>
      <c r="S37" s="50" t="str">
        <f>IF(OR('Entrée des observations'!S37="x",'Entrée des observations'!T37="x",'Entrée des observations'!U37="x"),"X","")</f>
        <v/>
      </c>
      <c r="T37" s="77" t="str">
        <f>IF('Entrée des observations'!V37="x","X","")</f>
        <v/>
      </c>
      <c r="U37" s="77" t="str">
        <f>IF(OR('Entrée des observations'!W37="x",'Entrée des observations'!X37="x"),"X","")</f>
        <v/>
      </c>
      <c r="V37" s="77" t="str">
        <f>IF(OR('Entrée des observations'!Y37="x",'Entrée des observations'!Z37="x"),"X","")</f>
        <v/>
      </c>
      <c r="W37" s="77" t="str">
        <f>IF(OR('Entrée des observations'!AA37="x",'Entrée des observations'!AB37="x",'Entrée des observations'!AC37="x",'Entrée des observations'!AD37="x"),"X","")</f>
        <v/>
      </c>
      <c r="X37" s="77" t="str">
        <f>IF(OR('Entrée des observations'!AE37="x",'Entrée des observations'!AF37="x"),"X","")</f>
        <v/>
      </c>
      <c r="Y37" s="77" t="str">
        <f>IF('Entrée des observations'!AG37="x","X","")</f>
        <v/>
      </c>
      <c r="Z37" s="165" t="str">
        <f>IF(OR('Entrée des observations'!AH37="x",'Entrée des observations'!AI37="x",'Entrée des observations'!AJ37="x"),"X","")</f>
        <v/>
      </c>
    </row>
    <row r="38" spans="1:26" ht="15.75" customHeight="1">
      <c r="A38" s="5"/>
      <c r="B38" s="6"/>
      <c r="C38" s="6"/>
      <c r="D38" s="6"/>
      <c r="E38" s="6"/>
      <c r="F38" s="6"/>
      <c r="G38" s="6"/>
      <c r="H38" s="5"/>
      <c r="I38" s="5"/>
      <c r="J38" s="5"/>
      <c r="K38" s="63"/>
      <c r="L38" s="26"/>
      <c r="M38" s="26"/>
      <c r="N38" s="26"/>
      <c r="O38" s="26"/>
      <c r="P38" s="27"/>
      <c r="Q38" s="57"/>
      <c r="R38" s="62" t="str">
        <f>'Entrée des observations'!A38</f>
        <v>Elève-34</v>
      </c>
      <c r="S38" s="50" t="str">
        <f>IF(OR('Entrée des observations'!S38="x",'Entrée des observations'!T38="x",'Entrée des observations'!U38="x"),"X","")</f>
        <v/>
      </c>
      <c r="T38" s="77" t="str">
        <f>IF('Entrée des observations'!V38="x","X","")</f>
        <v/>
      </c>
      <c r="U38" s="77" t="str">
        <f>IF(OR('Entrée des observations'!W38="x",'Entrée des observations'!X38="x"),"X","")</f>
        <v/>
      </c>
      <c r="V38" s="77" t="str">
        <f>IF(OR('Entrée des observations'!Y38="x",'Entrée des observations'!Z38="x"),"X","")</f>
        <v/>
      </c>
      <c r="W38" s="77" t="str">
        <f>IF(OR('Entrée des observations'!AA38="x",'Entrée des observations'!AB38="x",'Entrée des observations'!AC38="x",'Entrée des observations'!AD38="x"),"X","")</f>
        <v/>
      </c>
      <c r="X38" s="77" t="str">
        <f>IF(OR('Entrée des observations'!AE38="x",'Entrée des observations'!AF38="x"),"X","")</f>
        <v/>
      </c>
      <c r="Y38" s="77" t="str">
        <f>IF('Entrée des observations'!AG38="x","X","")</f>
        <v/>
      </c>
      <c r="Z38" s="165" t="str">
        <f>IF(OR('Entrée des observations'!AH38="x",'Entrée des observations'!AI38="x",'Entrée des observations'!AJ38="x"),"X","")</f>
        <v/>
      </c>
    </row>
    <row r="39" spans="1:26" ht="15.75" customHeight="1">
      <c r="A39" s="5"/>
      <c r="B39" s="6"/>
      <c r="C39" s="6"/>
      <c r="D39" s="6"/>
      <c r="E39" s="6"/>
      <c r="F39" s="6"/>
      <c r="G39" s="6"/>
      <c r="H39" s="5"/>
      <c r="I39" s="5"/>
      <c r="J39" s="5"/>
      <c r="K39" s="63"/>
      <c r="L39" s="26"/>
      <c r="M39" s="26"/>
      <c r="N39" s="26"/>
      <c r="O39" s="26"/>
      <c r="P39" s="27"/>
      <c r="Q39" s="57"/>
      <c r="R39" s="62" t="str">
        <f>'Entrée des observations'!A39</f>
        <v>Elève-35</v>
      </c>
      <c r="S39" s="50" t="str">
        <f>IF(OR('Entrée des observations'!S39="x",'Entrée des observations'!T39="x",'Entrée des observations'!U39="x"),"X","")</f>
        <v/>
      </c>
      <c r="T39" s="77" t="str">
        <f>IF('Entrée des observations'!V39="x","X","")</f>
        <v/>
      </c>
      <c r="U39" s="77" t="str">
        <f>IF(OR('Entrée des observations'!W39="x",'Entrée des observations'!X39="x"),"X","")</f>
        <v/>
      </c>
      <c r="V39" s="77" t="str">
        <f>IF(OR('Entrée des observations'!Y39="x",'Entrée des observations'!Z39="x"),"X","")</f>
        <v/>
      </c>
      <c r="W39" s="77" t="str">
        <f>IF(OR('Entrée des observations'!AA39="x",'Entrée des observations'!AB39="x",'Entrée des observations'!AC39="x",'Entrée des observations'!AD39="x"),"X","")</f>
        <v/>
      </c>
      <c r="X39" s="77" t="str">
        <f>IF(OR('Entrée des observations'!AE39="x",'Entrée des observations'!AF39="x"),"X","")</f>
        <v/>
      </c>
      <c r="Y39" s="77" t="str">
        <f>IF('Entrée des observations'!AG39="x","X","")</f>
        <v/>
      </c>
      <c r="Z39" s="165" t="str">
        <f>IF(OR('Entrée des observations'!AH39="x",'Entrée des observations'!AI39="x",'Entrée des observations'!AJ39="x"),"X","")</f>
        <v/>
      </c>
    </row>
    <row r="40" spans="1:26" ht="15.75" customHeight="1">
      <c r="A40" s="5"/>
      <c r="B40" s="6"/>
      <c r="C40" s="6"/>
      <c r="D40" s="6"/>
      <c r="E40" s="6"/>
      <c r="F40" s="6"/>
      <c r="G40" s="6"/>
      <c r="H40" s="5"/>
      <c r="I40" s="5"/>
      <c r="J40" s="5"/>
      <c r="K40" s="63"/>
      <c r="L40" s="26"/>
      <c r="M40" s="26"/>
      <c r="N40" s="26"/>
      <c r="O40" s="26"/>
      <c r="P40" s="27"/>
      <c r="Q40" s="57"/>
      <c r="R40" s="62" t="str">
        <f>'Entrée des observations'!A40</f>
        <v>Elève-36</v>
      </c>
      <c r="S40" s="50" t="str">
        <f>IF(OR('Entrée des observations'!S40="x",'Entrée des observations'!T40="x",'Entrée des observations'!U40="x"),"X","")</f>
        <v/>
      </c>
      <c r="T40" s="77" t="str">
        <f>IF('Entrée des observations'!V40="x","X","")</f>
        <v/>
      </c>
      <c r="U40" s="77" t="str">
        <f>IF(OR('Entrée des observations'!W40="x",'Entrée des observations'!X40="x"),"X","")</f>
        <v/>
      </c>
      <c r="V40" s="77" t="str">
        <f>IF(OR('Entrée des observations'!Y40="x",'Entrée des observations'!Z40="x"),"X","")</f>
        <v/>
      </c>
      <c r="W40" s="77" t="str">
        <f>IF(OR('Entrée des observations'!AA40="x",'Entrée des observations'!AB40="x",'Entrée des observations'!AC40="x",'Entrée des observations'!AD40="x"),"X","")</f>
        <v/>
      </c>
      <c r="X40" s="77" t="str">
        <f>IF(OR('Entrée des observations'!AE40="x",'Entrée des observations'!AF40="x"),"X","")</f>
        <v/>
      </c>
      <c r="Y40" s="77" t="str">
        <f>IF('Entrée des observations'!AG40="x","X","")</f>
        <v/>
      </c>
      <c r="Z40" s="165" t="str">
        <f>IF(OR('Entrée des observations'!AH40="x",'Entrée des observations'!AI40="x",'Entrée des observations'!AJ40="x"),"X","")</f>
        <v/>
      </c>
    </row>
    <row r="41" spans="1:26" ht="15.75" customHeight="1">
      <c r="A41" s="5"/>
      <c r="B41" s="6"/>
      <c r="C41" s="6"/>
      <c r="D41" s="6"/>
      <c r="E41" s="6"/>
      <c r="F41" s="6"/>
      <c r="G41" s="6"/>
      <c r="H41" s="5"/>
      <c r="I41" s="5"/>
      <c r="J41" s="5"/>
      <c r="K41" s="63"/>
      <c r="L41" s="26"/>
      <c r="M41" s="26"/>
      <c r="N41" s="26"/>
      <c r="O41" s="26"/>
      <c r="P41" s="27"/>
      <c r="Q41" s="57"/>
      <c r="R41" s="62" t="str">
        <f>'Entrée des observations'!A41</f>
        <v>Elève-37</v>
      </c>
      <c r="S41" s="50" t="str">
        <f>IF(OR('Entrée des observations'!S41="x",'Entrée des observations'!T41="x",'Entrée des observations'!U41="x"),"X","")</f>
        <v/>
      </c>
      <c r="T41" s="77" t="str">
        <f>IF('Entrée des observations'!V41="x","X","")</f>
        <v/>
      </c>
      <c r="U41" s="77" t="str">
        <f>IF(OR('Entrée des observations'!W41="x",'Entrée des observations'!X41="x"),"X","")</f>
        <v/>
      </c>
      <c r="V41" s="77" t="str">
        <f>IF(OR('Entrée des observations'!Y41="x",'Entrée des observations'!Z41="x"),"X","")</f>
        <v/>
      </c>
      <c r="W41" s="77" t="str">
        <f>IF(OR('Entrée des observations'!AA41="x",'Entrée des observations'!AB41="x",'Entrée des observations'!AC41="x",'Entrée des observations'!AD41="x"),"X","")</f>
        <v/>
      </c>
      <c r="X41" s="77" t="str">
        <f>IF(OR('Entrée des observations'!AE41="x",'Entrée des observations'!AF41="x"),"X","")</f>
        <v/>
      </c>
      <c r="Y41" s="77" t="str">
        <f>IF('Entrée des observations'!AG41="x","X","")</f>
        <v/>
      </c>
      <c r="Z41" s="165" t="str">
        <f>IF(OR('Entrée des observations'!AH41="x",'Entrée des observations'!AI41="x",'Entrée des observations'!AJ41="x"),"X","")</f>
        <v/>
      </c>
    </row>
    <row r="42" spans="1:26" ht="15.75" customHeight="1">
      <c r="A42" s="5"/>
      <c r="B42" s="6"/>
      <c r="C42" s="6"/>
      <c r="D42" s="6"/>
      <c r="E42" s="6"/>
      <c r="F42" s="6"/>
      <c r="G42" s="6"/>
      <c r="H42" s="5"/>
      <c r="I42" s="5"/>
      <c r="J42" s="5"/>
      <c r="K42" s="63"/>
      <c r="L42" s="26"/>
      <c r="M42" s="26"/>
      <c r="N42" s="26"/>
      <c r="O42" s="26"/>
      <c r="P42" s="27"/>
      <c r="Q42" s="57"/>
      <c r="R42" s="62" t="str">
        <f>'Entrée des observations'!A42</f>
        <v>Elève-38</v>
      </c>
      <c r="S42" s="50" t="str">
        <f>IF(OR('Entrée des observations'!S42="x",'Entrée des observations'!T42="x",'Entrée des observations'!U42="x"),"X","")</f>
        <v/>
      </c>
      <c r="T42" s="77" t="str">
        <f>IF('Entrée des observations'!V42="x","X","")</f>
        <v/>
      </c>
      <c r="U42" s="77" t="str">
        <f>IF(OR('Entrée des observations'!W42="x",'Entrée des observations'!X42="x"),"X","")</f>
        <v/>
      </c>
      <c r="V42" s="77" t="str">
        <f>IF(OR('Entrée des observations'!Y42="x",'Entrée des observations'!Z42="x"),"X","")</f>
        <v/>
      </c>
      <c r="W42" s="77" t="str">
        <f>IF(OR('Entrée des observations'!AA42="x",'Entrée des observations'!AB42="x",'Entrée des observations'!AC42="x",'Entrée des observations'!AD42="x"),"X","")</f>
        <v/>
      </c>
      <c r="X42" s="77" t="str">
        <f>IF(OR('Entrée des observations'!AE42="x",'Entrée des observations'!AF42="x"),"X","")</f>
        <v/>
      </c>
      <c r="Y42" s="77" t="str">
        <f>IF('Entrée des observations'!AG42="x","X","")</f>
        <v/>
      </c>
      <c r="Z42" s="165" t="str">
        <f>IF(OR('Entrée des observations'!AH42="x",'Entrée des observations'!AI42="x",'Entrée des observations'!AJ42="x"),"X","")</f>
        <v/>
      </c>
    </row>
    <row r="43" spans="1:26" ht="15.75" customHeight="1">
      <c r="A43" s="5"/>
      <c r="B43" s="6"/>
      <c r="C43" s="6"/>
      <c r="D43" s="6"/>
      <c r="E43" s="6"/>
      <c r="F43" s="6"/>
      <c r="G43" s="6"/>
      <c r="H43" s="5"/>
      <c r="I43" s="5"/>
      <c r="J43" s="5"/>
      <c r="K43" s="63"/>
      <c r="L43" s="26"/>
      <c r="M43" s="26"/>
      <c r="N43" s="26"/>
      <c r="O43" s="26"/>
      <c r="P43" s="27"/>
      <c r="Q43" s="57"/>
      <c r="R43" s="62" t="str">
        <f>'Entrée des observations'!A43</f>
        <v>Elève-39</v>
      </c>
      <c r="S43" s="50" t="str">
        <f>IF(OR('Entrée des observations'!S43="x",'Entrée des observations'!T43="x",'Entrée des observations'!U43="x"),"X","")</f>
        <v/>
      </c>
      <c r="T43" s="77" t="str">
        <f>IF('Entrée des observations'!V43="x","X","")</f>
        <v/>
      </c>
      <c r="U43" s="77" t="str">
        <f>IF(OR('Entrée des observations'!W43="x",'Entrée des observations'!X43="x"),"X","")</f>
        <v/>
      </c>
      <c r="V43" s="77" t="str">
        <f>IF(OR('Entrée des observations'!Y43="x",'Entrée des observations'!Z43="x"),"X","")</f>
        <v/>
      </c>
      <c r="W43" s="77" t="str">
        <f>IF(OR('Entrée des observations'!AA43="x",'Entrée des observations'!AB43="x",'Entrée des observations'!AC43="x",'Entrée des observations'!AD43="x"),"X","")</f>
        <v/>
      </c>
      <c r="X43" s="77" t="str">
        <f>IF(OR('Entrée des observations'!AE43="x",'Entrée des observations'!AF43="x"),"X","")</f>
        <v/>
      </c>
      <c r="Y43" s="77" t="str">
        <f>IF('Entrée des observations'!AG43="x","X","")</f>
        <v/>
      </c>
      <c r="Z43" s="165" t="str">
        <f>IF(OR('Entrée des observations'!AH43="x",'Entrée des observations'!AI43="x",'Entrée des observations'!AJ43="x"),"X","")</f>
        <v/>
      </c>
    </row>
    <row r="44" spans="1:26" ht="15.75" customHeight="1">
      <c r="A44" s="5"/>
      <c r="B44" s="6"/>
      <c r="C44" s="6"/>
      <c r="D44" s="6"/>
      <c r="E44" s="6"/>
      <c r="F44" s="6"/>
      <c r="G44" s="6"/>
      <c r="H44" s="5"/>
      <c r="I44" s="5"/>
      <c r="J44" s="5"/>
      <c r="K44" s="63"/>
      <c r="L44" s="26"/>
      <c r="M44" s="26"/>
      <c r="N44" s="26"/>
      <c r="O44" s="26"/>
      <c r="P44" s="27"/>
      <c r="Q44" s="57"/>
      <c r="R44" s="62" t="str">
        <f>'Entrée des observations'!A44</f>
        <v>Elève-40</v>
      </c>
      <c r="S44" s="50" t="str">
        <f>IF(OR('Entrée des observations'!S44="x",'Entrée des observations'!T44="x",'Entrée des observations'!U44="x"),"X","")</f>
        <v/>
      </c>
      <c r="T44" s="77" t="str">
        <f>IF('Entrée des observations'!V44="x","X","")</f>
        <v/>
      </c>
      <c r="U44" s="77" t="str">
        <f>IF(OR('Entrée des observations'!W44="x",'Entrée des observations'!X44="x"),"X","")</f>
        <v/>
      </c>
      <c r="V44" s="77" t="str">
        <f>IF(OR('Entrée des observations'!Y44="x",'Entrée des observations'!Z44="x"),"X","")</f>
        <v/>
      </c>
      <c r="W44" s="77" t="str">
        <f>IF(OR('Entrée des observations'!AA44="x",'Entrée des observations'!AB44="x",'Entrée des observations'!AC44="x",'Entrée des observations'!AD44="x"),"X","")</f>
        <v/>
      </c>
      <c r="X44" s="77" t="str">
        <f>IF(OR('Entrée des observations'!AE44="x",'Entrée des observations'!AF44="x"),"X","")</f>
        <v/>
      </c>
      <c r="Y44" s="77" t="str">
        <f>IF('Entrée des observations'!AG44="x","X","")</f>
        <v/>
      </c>
      <c r="Z44" s="165" t="str">
        <f>IF(OR('Entrée des observations'!AH44="x",'Entrée des observations'!AI44="x",'Entrée des observations'!AJ44="x"),"X","")</f>
        <v/>
      </c>
    </row>
    <row r="45" spans="1:26" ht="15.75" customHeight="1">
      <c r="A45" s="5"/>
      <c r="B45" s="6"/>
      <c r="C45" s="6"/>
      <c r="D45" s="6"/>
      <c r="E45" s="6"/>
      <c r="F45" s="6"/>
      <c r="G45" s="6"/>
      <c r="H45" s="5"/>
      <c r="I45" s="5"/>
      <c r="J45" s="5"/>
      <c r="K45" s="63"/>
      <c r="L45" s="26"/>
      <c r="M45" s="26"/>
      <c r="N45" s="26"/>
      <c r="O45" s="26"/>
      <c r="P45" s="27"/>
      <c r="Q45" s="57"/>
      <c r="R45" s="62" t="str">
        <f>'Entrée des observations'!A45</f>
        <v>Elève-41</v>
      </c>
      <c r="S45" s="50" t="str">
        <f>IF(OR('Entrée des observations'!S45="x",'Entrée des observations'!T45="x",'Entrée des observations'!U45="x"),"X","")</f>
        <v/>
      </c>
      <c r="T45" s="77" t="str">
        <f>IF('Entrée des observations'!V45="x","X","")</f>
        <v/>
      </c>
      <c r="U45" s="77" t="str">
        <f>IF(OR('Entrée des observations'!W45="x",'Entrée des observations'!X45="x"),"X","")</f>
        <v/>
      </c>
      <c r="V45" s="77" t="str">
        <f>IF(OR('Entrée des observations'!Y45="x",'Entrée des observations'!Z45="x"),"X","")</f>
        <v/>
      </c>
      <c r="W45" s="77" t="str">
        <f>IF(OR('Entrée des observations'!AA45="x",'Entrée des observations'!AB45="x",'Entrée des observations'!AC45="x",'Entrée des observations'!AD45="x"),"X","")</f>
        <v/>
      </c>
      <c r="X45" s="77" t="str">
        <f>IF(OR('Entrée des observations'!AE45="x",'Entrée des observations'!AF45="x"),"X","")</f>
        <v/>
      </c>
      <c r="Y45" s="77" t="str">
        <f>IF('Entrée des observations'!AG45="x","X","")</f>
        <v/>
      </c>
      <c r="Z45" s="165" t="str">
        <f>IF(OR('Entrée des observations'!AH45="x",'Entrée des observations'!AI45="x",'Entrée des observations'!AJ45="x"),"X","")</f>
        <v/>
      </c>
    </row>
    <row r="46" spans="1:26" ht="15.75" customHeight="1">
      <c r="A46" s="5"/>
      <c r="B46" s="6"/>
      <c r="C46" s="6"/>
      <c r="D46" s="6"/>
      <c r="E46" s="6"/>
      <c r="F46" s="6"/>
      <c r="G46" s="6"/>
      <c r="H46" s="5"/>
      <c r="I46" s="5"/>
      <c r="J46" s="5"/>
      <c r="K46" s="63"/>
      <c r="L46" s="26"/>
      <c r="M46" s="26"/>
      <c r="N46" s="26"/>
      <c r="O46" s="26"/>
      <c r="P46" s="27"/>
      <c r="Q46" s="57"/>
      <c r="R46" s="62" t="str">
        <f>'Entrée des observations'!A46</f>
        <v>Elève-42</v>
      </c>
      <c r="S46" s="50" t="str">
        <f>IF(OR('Entrée des observations'!S46="x",'Entrée des observations'!T46="x",'Entrée des observations'!U46="x"),"X","")</f>
        <v/>
      </c>
      <c r="T46" s="77" t="str">
        <f>IF('Entrée des observations'!V46="x","X","")</f>
        <v/>
      </c>
      <c r="U46" s="77" t="str">
        <f>IF(OR('Entrée des observations'!W46="x",'Entrée des observations'!X46="x"),"X","")</f>
        <v/>
      </c>
      <c r="V46" s="77" t="str">
        <f>IF(OR('Entrée des observations'!Y46="x",'Entrée des observations'!Z46="x"),"X","")</f>
        <v/>
      </c>
      <c r="W46" s="77" t="str">
        <f>IF(OR('Entrée des observations'!AA46="x",'Entrée des observations'!AB46="x",'Entrée des observations'!AC46="x",'Entrée des observations'!AD46="x"),"X","")</f>
        <v/>
      </c>
      <c r="X46" s="77" t="str">
        <f>IF(OR('Entrée des observations'!AE46="x",'Entrée des observations'!AF46="x"),"X","")</f>
        <v/>
      </c>
      <c r="Y46" s="77" t="str">
        <f>IF('Entrée des observations'!AG46="x","X","")</f>
        <v/>
      </c>
      <c r="Z46" s="165" t="str">
        <f>IF(OR('Entrée des observations'!AH46="x",'Entrée des observations'!AI46="x",'Entrée des observations'!AJ46="x"),"X","")</f>
        <v/>
      </c>
    </row>
    <row r="47" spans="1:26" ht="15.75" customHeight="1">
      <c r="A47" s="5"/>
      <c r="B47" s="6"/>
      <c r="C47" s="6"/>
      <c r="D47" s="6"/>
      <c r="E47" s="6"/>
      <c r="F47" s="6"/>
      <c r="G47" s="6"/>
      <c r="H47" s="5"/>
      <c r="I47" s="5"/>
      <c r="J47" s="5"/>
      <c r="K47" s="63"/>
      <c r="L47" s="26"/>
      <c r="M47" s="26"/>
      <c r="N47" s="26"/>
      <c r="O47" s="26"/>
      <c r="P47" s="27"/>
      <c r="Q47" s="57"/>
      <c r="R47" s="62" t="str">
        <f>'Entrée des observations'!A47</f>
        <v>Elève-43</v>
      </c>
      <c r="S47" s="50" t="str">
        <f>IF(OR('Entrée des observations'!S47="x",'Entrée des observations'!T47="x",'Entrée des observations'!U47="x"),"X","")</f>
        <v/>
      </c>
      <c r="T47" s="77" t="str">
        <f>IF('Entrée des observations'!V47="x","X","")</f>
        <v/>
      </c>
      <c r="U47" s="77" t="str">
        <f>IF(OR('Entrée des observations'!W47="x",'Entrée des observations'!X47="x"),"X","")</f>
        <v/>
      </c>
      <c r="V47" s="77" t="str">
        <f>IF(OR('Entrée des observations'!Y47="x",'Entrée des observations'!Z47="x"),"X","")</f>
        <v/>
      </c>
      <c r="W47" s="77" t="str">
        <f>IF(OR('Entrée des observations'!AA47="x",'Entrée des observations'!AB47="x",'Entrée des observations'!AC47="x",'Entrée des observations'!AD47="x"),"X","")</f>
        <v/>
      </c>
      <c r="X47" s="77" t="str">
        <f>IF(OR('Entrée des observations'!AE47="x",'Entrée des observations'!AF47="x"),"X","")</f>
        <v/>
      </c>
      <c r="Y47" s="77" t="str">
        <f>IF('Entrée des observations'!AG47="x","X","")</f>
        <v/>
      </c>
      <c r="Z47" s="165" t="str">
        <f>IF(OR('Entrée des observations'!AH47="x",'Entrée des observations'!AI47="x",'Entrée des observations'!AJ47="x"),"X","")</f>
        <v/>
      </c>
    </row>
    <row r="48" spans="1:26" ht="15.75" customHeight="1">
      <c r="A48" s="5"/>
      <c r="B48" s="6"/>
      <c r="C48" s="6"/>
      <c r="D48" s="6"/>
      <c r="E48" s="6"/>
      <c r="F48" s="6"/>
      <c r="G48" s="6"/>
      <c r="H48" s="5"/>
      <c r="I48" s="5"/>
      <c r="J48" s="5"/>
      <c r="K48" s="63"/>
      <c r="L48" s="26"/>
      <c r="M48" s="26"/>
      <c r="N48" s="26"/>
      <c r="O48" s="26"/>
      <c r="P48" s="27"/>
      <c r="Q48" s="57"/>
      <c r="R48" s="62" t="str">
        <f>'Entrée des observations'!A48</f>
        <v>Elève-44</v>
      </c>
      <c r="S48" s="50" t="str">
        <f>IF(OR('Entrée des observations'!S48="x",'Entrée des observations'!T48="x",'Entrée des observations'!U48="x"),"X","")</f>
        <v/>
      </c>
      <c r="T48" s="77" t="str">
        <f>IF('Entrée des observations'!V48="x","X","")</f>
        <v/>
      </c>
      <c r="U48" s="77" t="str">
        <f>IF(OR('Entrée des observations'!W48="x",'Entrée des observations'!X48="x"),"X","")</f>
        <v/>
      </c>
      <c r="V48" s="77" t="str">
        <f>IF(OR('Entrée des observations'!Y48="x",'Entrée des observations'!Z48="x"),"X","")</f>
        <v/>
      </c>
      <c r="W48" s="77" t="str">
        <f>IF(OR('Entrée des observations'!AA48="x",'Entrée des observations'!AB48="x",'Entrée des observations'!AC48="x",'Entrée des observations'!AD48="x"),"X","")</f>
        <v/>
      </c>
      <c r="X48" s="77" t="str">
        <f>IF(OR('Entrée des observations'!AE48="x",'Entrée des observations'!AF48="x"),"X","")</f>
        <v/>
      </c>
      <c r="Y48" s="77" t="str">
        <f>IF('Entrée des observations'!AG48="x","X","")</f>
        <v/>
      </c>
      <c r="Z48" s="165" t="str">
        <f>IF(OR('Entrée des observations'!AH48="x",'Entrée des observations'!AI48="x",'Entrée des observations'!AJ48="x"),"X","")</f>
        <v/>
      </c>
    </row>
    <row r="49" spans="1:26" ht="15.75" customHeight="1">
      <c r="A49" s="5"/>
      <c r="B49" s="6"/>
      <c r="C49" s="6"/>
      <c r="D49" s="6"/>
      <c r="E49" s="6"/>
      <c r="F49" s="6"/>
      <c r="G49" s="6"/>
      <c r="H49" s="5"/>
      <c r="I49" s="5"/>
      <c r="J49" s="5"/>
      <c r="K49" s="63"/>
      <c r="L49" s="26"/>
      <c r="M49" s="26"/>
      <c r="N49" s="26"/>
      <c r="O49" s="26"/>
      <c r="P49" s="27"/>
      <c r="Q49" s="57"/>
      <c r="R49" s="62" t="str">
        <f>'Entrée des observations'!A49</f>
        <v>Elève-45</v>
      </c>
      <c r="S49" s="50" t="str">
        <f>IF(OR('Entrée des observations'!S49="x",'Entrée des observations'!T49="x",'Entrée des observations'!U49="x"),"X","")</f>
        <v/>
      </c>
      <c r="T49" s="77" t="str">
        <f>IF('Entrée des observations'!V49="x","X","")</f>
        <v/>
      </c>
      <c r="U49" s="77" t="str">
        <f>IF(OR('Entrée des observations'!W49="x",'Entrée des observations'!X49="x"),"X","")</f>
        <v/>
      </c>
      <c r="V49" s="77" t="str">
        <f>IF(OR('Entrée des observations'!Y49="x",'Entrée des observations'!Z49="x"),"X","")</f>
        <v/>
      </c>
      <c r="W49" s="77" t="str">
        <f>IF(OR('Entrée des observations'!AA49="x",'Entrée des observations'!AB49="x",'Entrée des observations'!AC49="x",'Entrée des observations'!AD49="x"),"X","")</f>
        <v/>
      </c>
      <c r="X49" s="77" t="str">
        <f>IF(OR('Entrée des observations'!AE49="x",'Entrée des observations'!AF49="x"),"X","")</f>
        <v/>
      </c>
      <c r="Y49" s="77" t="str">
        <f>IF('Entrée des observations'!AG49="x","X","")</f>
        <v/>
      </c>
      <c r="Z49" s="165" t="str">
        <f>IF(OR('Entrée des observations'!AH49="x",'Entrée des observations'!AI49="x",'Entrée des observations'!AJ49="x"),"X","")</f>
        <v/>
      </c>
    </row>
    <row r="50" spans="1:26" ht="15.75" customHeight="1">
      <c r="A50" s="5"/>
      <c r="B50" s="6"/>
      <c r="C50" s="6"/>
      <c r="D50" s="6"/>
      <c r="E50" s="6"/>
      <c r="F50" s="6"/>
      <c r="G50" s="6"/>
      <c r="H50" s="5"/>
      <c r="I50" s="5"/>
      <c r="J50" s="5"/>
      <c r="K50" s="63"/>
      <c r="L50" s="26"/>
      <c r="M50" s="26"/>
      <c r="N50" s="26"/>
      <c r="O50" s="26"/>
      <c r="P50" s="27"/>
      <c r="Q50" s="57"/>
      <c r="R50" s="62">
        <f>'Entrée des observations'!A50</f>
        <v>0</v>
      </c>
      <c r="S50" s="50" t="str">
        <f>IF(OR('Entrée des observations'!S50="x",'Entrée des observations'!T50="x",'Entrée des observations'!U50="x"),"X","")</f>
        <v/>
      </c>
      <c r="T50" s="77" t="str">
        <f>IF('Entrée des observations'!V50="x","X","")</f>
        <v/>
      </c>
      <c r="U50" s="77" t="str">
        <f>IF(OR('Entrée des observations'!W50="x",'Entrée des observations'!X50="x"),"X","")</f>
        <v/>
      </c>
      <c r="V50" s="77" t="str">
        <f>IF(OR('Entrée des observations'!Y50="x",'Entrée des observations'!Z50="x"),"X","")</f>
        <v/>
      </c>
      <c r="W50" s="77" t="str">
        <f>IF(OR('Entrée des observations'!AA50="x",'Entrée des observations'!AB50="x",'Entrée des observations'!AC50="x",'Entrée des observations'!AD50="x"),"X","")</f>
        <v/>
      </c>
      <c r="X50" s="77" t="str">
        <f>IF(OR('Entrée des observations'!AE50="x",'Entrée des observations'!AF50="x"),"X","")</f>
        <v/>
      </c>
      <c r="Y50" s="77" t="str">
        <f>IF('Entrée des observations'!AG50="x","X","")</f>
        <v/>
      </c>
      <c r="Z50" s="165" t="str">
        <f>IF(OR('Entrée des observations'!AH50="x",'Entrée des observations'!AI50="x",'Entrée des observations'!AJ50="x"),"X","")</f>
        <v/>
      </c>
    </row>
    <row r="51" spans="1:26" ht="15.75" customHeight="1">
      <c r="A51" s="5"/>
      <c r="B51" s="6"/>
      <c r="C51" s="6"/>
      <c r="D51" s="6"/>
      <c r="E51" s="6"/>
      <c r="F51" s="6"/>
      <c r="G51" s="6"/>
      <c r="H51" s="5"/>
      <c r="I51" s="5"/>
      <c r="J51" s="5"/>
      <c r="K51" s="63"/>
      <c r="L51" s="26"/>
      <c r="M51" s="26"/>
      <c r="N51" s="26"/>
      <c r="O51" s="26"/>
      <c r="P51" s="27"/>
      <c r="Q51" s="57"/>
      <c r="R51" s="62">
        <f>'Entrée des observations'!A51</f>
        <v>0</v>
      </c>
      <c r="S51" s="50" t="str">
        <f>IF(OR('Entrée des observations'!S51="x",'Entrée des observations'!T51="x",'Entrée des observations'!U51="x"),"X","")</f>
        <v/>
      </c>
      <c r="T51" s="77" t="str">
        <f>IF('Entrée des observations'!V51="x","X","")</f>
        <v/>
      </c>
      <c r="U51" s="77" t="str">
        <f>IF(OR('Entrée des observations'!W51="x",'Entrée des observations'!X51="x"),"X","")</f>
        <v/>
      </c>
      <c r="V51" s="77" t="str">
        <f>IF(OR('Entrée des observations'!Y51="x",'Entrée des observations'!Z51="x"),"X","")</f>
        <v/>
      </c>
      <c r="W51" s="77" t="str">
        <f>IF(OR('Entrée des observations'!AA51="x",'Entrée des observations'!AB51="x",'Entrée des observations'!AC51="x",'Entrée des observations'!AD51="x"),"X","")</f>
        <v/>
      </c>
      <c r="X51" s="77" t="str">
        <f>IF(OR('Entrée des observations'!AE51="x",'Entrée des observations'!AF51="x"),"X","")</f>
        <v/>
      </c>
      <c r="Y51" s="77" t="str">
        <f>IF('Entrée des observations'!AG51="x","X","")</f>
        <v/>
      </c>
      <c r="Z51" s="165" t="str">
        <f>IF(OR('Entrée des observations'!AH51="x",'Entrée des observations'!AI51="x",'Entrée des observations'!AJ51="x"),"X","")</f>
        <v/>
      </c>
    </row>
    <row r="52" spans="1:26" ht="15.75" customHeight="1">
      <c r="A52" s="5"/>
      <c r="B52" s="6"/>
      <c r="C52" s="6"/>
      <c r="D52" s="6"/>
      <c r="E52" s="6"/>
      <c r="F52" s="6"/>
      <c r="G52" s="6"/>
      <c r="H52" s="5"/>
      <c r="I52" s="5"/>
      <c r="J52" s="5"/>
      <c r="K52" s="63"/>
      <c r="L52" s="26"/>
      <c r="M52" s="26"/>
      <c r="N52" s="26"/>
      <c r="O52" s="26"/>
      <c r="P52" s="27"/>
      <c r="Q52" s="57"/>
      <c r="R52" s="57"/>
      <c r="S52" s="5"/>
      <c r="T52" s="5"/>
      <c r="U52" s="5"/>
      <c r="V52" s="73"/>
      <c r="W52" s="73"/>
      <c r="X52" s="73"/>
      <c r="Y52" s="73"/>
    </row>
    <row r="53" spans="1:26" ht="15.75" customHeight="1">
      <c r="A53" s="5"/>
      <c r="B53" s="6"/>
      <c r="C53" s="6"/>
      <c r="D53" s="6"/>
      <c r="E53" s="6"/>
      <c r="F53" s="6"/>
      <c r="G53" s="6"/>
      <c r="H53" s="5"/>
      <c r="I53" s="5"/>
      <c r="J53" s="5"/>
      <c r="K53" s="63"/>
      <c r="L53" s="26"/>
      <c r="M53" s="26"/>
      <c r="N53" s="26"/>
      <c r="O53" s="26"/>
      <c r="P53" s="27"/>
      <c r="Q53" s="57"/>
      <c r="R53" s="57"/>
      <c r="S53" s="5"/>
      <c r="T53" s="5"/>
      <c r="U53" s="5"/>
      <c r="V53" s="73"/>
      <c r="W53" s="73"/>
      <c r="X53" s="73"/>
      <c r="Y53" s="73"/>
    </row>
    <row r="54" spans="1:26" ht="15.75" customHeight="1">
      <c r="A54" s="5"/>
      <c r="B54" s="6"/>
      <c r="C54" s="6"/>
      <c r="D54" s="6"/>
      <c r="E54" s="6"/>
      <c r="F54" s="6"/>
      <c r="G54" s="6"/>
      <c r="H54" s="5"/>
      <c r="I54" s="5"/>
      <c r="J54" s="5"/>
      <c r="K54" s="63"/>
      <c r="L54" s="26"/>
      <c r="M54" s="26"/>
      <c r="N54" s="26"/>
      <c r="O54" s="26"/>
      <c r="P54" s="27"/>
      <c r="Q54" s="57"/>
      <c r="R54" s="57"/>
      <c r="S54" s="5"/>
      <c r="T54" s="5"/>
      <c r="U54" s="5"/>
      <c r="V54" s="73"/>
      <c r="W54" s="73"/>
      <c r="X54" s="73"/>
      <c r="Y54" s="73"/>
    </row>
    <row r="55" spans="1:26" ht="15.75" customHeight="1">
      <c r="A55" s="5"/>
      <c r="B55" s="6"/>
      <c r="C55" s="6"/>
      <c r="D55" s="6"/>
      <c r="E55" s="6"/>
      <c r="F55" s="6"/>
      <c r="G55" s="6"/>
      <c r="H55" s="5"/>
      <c r="I55" s="5"/>
      <c r="J55" s="5"/>
      <c r="K55" s="63"/>
      <c r="L55" s="26"/>
      <c r="M55" s="26"/>
      <c r="N55" s="26"/>
      <c r="O55" s="26"/>
      <c r="P55" s="27"/>
      <c r="Q55" s="57"/>
      <c r="R55" s="57"/>
      <c r="S55" s="5"/>
      <c r="T55" s="5"/>
      <c r="U55" s="5"/>
      <c r="V55" s="73"/>
      <c r="W55" s="73"/>
      <c r="X55" s="73"/>
      <c r="Y55" s="73"/>
    </row>
    <row r="56" spans="1:26" ht="15.75" customHeight="1">
      <c r="A56" s="5"/>
      <c r="B56" s="6"/>
      <c r="C56" s="6"/>
      <c r="D56" s="6"/>
      <c r="E56" s="6"/>
      <c r="F56" s="6"/>
      <c r="G56" s="6"/>
      <c r="H56" s="5"/>
      <c r="I56" s="5"/>
      <c r="J56" s="5"/>
      <c r="K56" s="63"/>
      <c r="L56" s="26"/>
      <c r="M56" s="26"/>
      <c r="N56" s="26"/>
      <c r="O56" s="26"/>
      <c r="P56" s="27"/>
      <c r="Q56" s="57"/>
      <c r="R56" s="57"/>
      <c r="S56" s="5"/>
      <c r="T56" s="5"/>
      <c r="U56" s="5"/>
      <c r="V56" s="73"/>
      <c r="W56" s="73"/>
      <c r="X56" s="73"/>
      <c r="Y56" s="73"/>
    </row>
    <row r="57" spans="1:26" ht="15.75" customHeight="1">
      <c r="A57" s="5"/>
      <c r="B57" s="6"/>
      <c r="C57" s="6"/>
      <c r="D57" s="6"/>
      <c r="E57" s="6"/>
      <c r="F57" s="6"/>
      <c r="G57" s="6"/>
      <c r="H57" s="5"/>
      <c r="I57" s="5"/>
      <c r="J57" s="5"/>
      <c r="K57" s="63"/>
      <c r="L57" s="26"/>
      <c r="M57" s="26"/>
      <c r="N57" s="26"/>
      <c r="O57" s="26"/>
      <c r="P57" s="27"/>
      <c r="Q57" s="57"/>
      <c r="R57" s="57"/>
      <c r="S57" s="5"/>
      <c r="T57" s="5"/>
      <c r="U57" s="5"/>
      <c r="V57" s="73"/>
      <c r="W57" s="73"/>
      <c r="X57" s="73"/>
      <c r="Y57" s="73"/>
    </row>
    <row r="58" spans="1:26" ht="15.75" customHeight="1">
      <c r="A58" s="5"/>
      <c r="B58" s="6"/>
      <c r="C58" s="6"/>
      <c r="D58" s="6"/>
      <c r="E58" s="6"/>
      <c r="F58" s="6"/>
      <c r="G58" s="6"/>
      <c r="H58" s="5"/>
      <c r="I58" s="5"/>
      <c r="J58" s="5"/>
      <c r="K58" s="63"/>
      <c r="L58" s="26"/>
      <c r="M58" s="26"/>
      <c r="N58" s="26"/>
      <c r="O58" s="26"/>
      <c r="P58" s="27"/>
      <c r="Q58" s="57"/>
      <c r="R58" s="57"/>
      <c r="S58" s="5"/>
      <c r="T58" s="5"/>
      <c r="U58" s="5"/>
      <c r="V58" s="73"/>
      <c r="W58" s="73"/>
      <c r="X58" s="73"/>
      <c r="Y58" s="73"/>
    </row>
    <row r="59" spans="1:26" ht="15.75" customHeight="1">
      <c r="A59" s="5"/>
      <c r="B59" s="6"/>
      <c r="C59" s="6"/>
      <c r="D59" s="6"/>
      <c r="E59" s="6"/>
      <c r="F59" s="6"/>
      <c r="G59" s="6"/>
      <c r="H59" s="5"/>
      <c r="I59" s="5"/>
      <c r="J59" s="5"/>
      <c r="K59" s="63"/>
      <c r="L59" s="26"/>
      <c r="M59" s="26"/>
      <c r="N59" s="26"/>
      <c r="O59" s="26"/>
      <c r="P59" s="27"/>
      <c r="Q59" s="57"/>
      <c r="R59" s="57"/>
      <c r="S59" s="5"/>
      <c r="T59" s="5"/>
      <c r="U59" s="5"/>
      <c r="V59" s="73"/>
      <c r="W59" s="73"/>
      <c r="X59" s="73"/>
      <c r="Y59" s="73"/>
    </row>
    <row r="60" spans="1:26" ht="15.75" customHeight="1">
      <c r="A60" s="5"/>
      <c r="B60" s="6"/>
      <c r="C60" s="6"/>
      <c r="D60" s="6"/>
      <c r="E60" s="6"/>
      <c r="F60" s="6"/>
      <c r="G60" s="6"/>
      <c r="H60" s="5"/>
      <c r="I60" s="5"/>
      <c r="J60" s="5"/>
      <c r="K60" s="63"/>
      <c r="L60" s="26"/>
      <c r="M60" s="26"/>
      <c r="N60" s="26"/>
      <c r="O60" s="26"/>
      <c r="P60" s="27"/>
      <c r="Q60" s="57"/>
      <c r="R60" s="57"/>
      <c r="S60" s="5"/>
      <c r="T60" s="5"/>
      <c r="U60" s="5"/>
      <c r="V60" s="73"/>
      <c r="W60" s="73"/>
      <c r="X60" s="73"/>
      <c r="Y60" s="73"/>
    </row>
    <row r="61" spans="1:26" ht="15.75" customHeight="1">
      <c r="A61" s="5"/>
      <c r="B61" s="6"/>
      <c r="C61" s="6"/>
      <c r="D61" s="6"/>
      <c r="E61" s="6"/>
      <c r="F61" s="6"/>
      <c r="G61" s="6"/>
      <c r="H61" s="5"/>
      <c r="I61" s="5"/>
      <c r="J61" s="5"/>
      <c r="K61" s="63"/>
      <c r="L61" s="26"/>
      <c r="M61" s="26"/>
      <c r="N61" s="26"/>
      <c r="O61" s="26"/>
      <c r="P61" s="27"/>
      <c r="Q61" s="57"/>
      <c r="R61" s="57"/>
      <c r="S61" s="5"/>
      <c r="T61" s="5"/>
      <c r="U61" s="5"/>
      <c r="V61" s="73"/>
      <c r="W61" s="73"/>
      <c r="X61" s="73"/>
      <c r="Y61" s="73"/>
    </row>
    <row r="62" spans="1:26" ht="15.75" customHeight="1">
      <c r="A62" s="5"/>
      <c r="B62" s="6"/>
      <c r="C62" s="6"/>
      <c r="D62" s="6"/>
      <c r="E62" s="6"/>
      <c r="F62" s="6"/>
      <c r="G62" s="6"/>
      <c r="H62" s="5"/>
      <c r="I62" s="5"/>
      <c r="J62" s="5"/>
      <c r="K62" s="63"/>
      <c r="L62" s="26"/>
      <c r="M62" s="26"/>
      <c r="N62" s="26"/>
      <c r="O62" s="26"/>
      <c r="P62" s="27"/>
      <c r="Q62" s="57"/>
      <c r="R62" s="57"/>
      <c r="S62" s="5"/>
      <c r="T62" s="5"/>
      <c r="U62" s="5"/>
      <c r="V62" s="73"/>
      <c r="W62" s="73"/>
      <c r="X62" s="73"/>
      <c r="Y62" s="73"/>
    </row>
    <row r="63" spans="1:26" ht="15.75" customHeight="1">
      <c r="A63" s="5"/>
      <c r="B63" s="6"/>
      <c r="C63" s="6"/>
      <c r="D63" s="6"/>
      <c r="E63" s="6"/>
      <c r="F63" s="6"/>
      <c r="G63" s="6"/>
      <c r="H63" s="5"/>
      <c r="I63" s="5"/>
      <c r="J63" s="5"/>
      <c r="K63" s="63"/>
      <c r="L63" s="26"/>
      <c r="M63" s="26"/>
      <c r="N63" s="26"/>
      <c r="O63" s="26"/>
      <c r="P63" s="27"/>
      <c r="Q63" s="57"/>
      <c r="R63" s="57"/>
      <c r="S63" s="5"/>
      <c r="T63" s="5"/>
      <c r="U63" s="5"/>
      <c r="V63" s="73"/>
      <c r="W63" s="73"/>
      <c r="X63" s="73"/>
      <c r="Y63" s="73"/>
    </row>
    <row r="64" spans="1:26" ht="15.75" customHeight="1">
      <c r="A64" s="5"/>
      <c r="B64" s="6"/>
      <c r="C64" s="6"/>
      <c r="D64" s="6"/>
      <c r="E64" s="6"/>
      <c r="F64" s="6"/>
      <c r="G64" s="6"/>
      <c r="H64" s="5"/>
      <c r="I64" s="5"/>
      <c r="J64" s="5"/>
      <c r="K64" s="63"/>
      <c r="L64" s="26"/>
      <c r="M64" s="26"/>
      <c r="N64" s="26"/>
      <c r="O64" s="26"/>
      <c r="P64" s="27"/>
      <c r="Q64" s="57"/>
      <c r="R64" s="57"/>
      <c r="S64" s="5"/>
      <c r="T64" s="5"/>
      <c r="U64" s="5"/>
      <c r="V64" s="73"/>
      <c r="W64" s="73"/>
      <c r="X64" s="73"/>
      <c r="Y64" s="73"/>
    </row>
    <row r="65" spans="1:25" ht="15.75" customHeight="1">
      <c r="A65" s="5"/>
      <c r="B65" s="6"/>
      <c r="C65" s="6"/>
      <c r="D65" s="6"/>
      <c r="E65" s="6"/>
      <c r="F65" s="6"/>
      <c r="G65" s="6"/>
      <c r="H65" s="5"/>
      <c r="I65" s="5"/>
      <c r="J65" s="5"/>
      <c r="K65" s="63"/>
      <c r="L65" s="26"/>
      <c r="M65" s="26"/>
      <c r="N65" s="26"/>
      <c r="O65" s="26"/>
      <c r="P65" s="27"/>
      <c r="Q65" s="57"/>
      <c r="R65" s="57"/>
      <c r="S65" s="5"/>
      <c r="T65" s="5"/>
      <c r="U65" s="5"/>
      <c r="V65" s="73"/>
      <c r="W65" s="73"/>
      <c r="X65" s="73"/>
      <c r="Y65" s="73"/>
    </row>
    <row r="66" spans="1:25" ht="15.75" customHeight="1">
      <c r="A66" s="5"/>
      <c r="B66" s="6"/>
      <c r="C66" s="6"/>
      <c r="D66" s="6"/>
      <c r="E66" s="6"/>
      <c r="F66" s="6"/>
      <c r="G66" s="6"/>
      <c r="H66" s="5"/>
      <c r="I66" s="5"/>
      <c r="J66" s="5"/>
      <c r="K66" s="63"/>
      <c r="L66" s="26"/>
      <c r="M66" s="26"/>
      <c r="N66" s="26"/>
      <c r="O66" s="26"/>
      <c r="P66" s="27"/>
      <c r="Q66" s="57"/>
      <c r="R66" s="57"/>
      <c r="S66" s="5"/>
      <c r="T66" s="5"/>
      <c r="U66" s="5"/>
      <c r="V66" s="73"/>
      <c r="W66" s="73"/>
      <c r="X66" s="73"/>
      <c r="Y66" s="73"/>
    </row>
    <row r="67" spans="1:25" ht="15.75" customHeight="1">
      <c r="A67" s="5"/>
      <c r="B67" s="6"/>
      <c r="C67" s="6"/>
      <c r="D67" s="6"/>
      <c r="E67" s="6"/>
      <c r="F67" s="6"/>
      <c r="G67" s="6"/>
      <c r="H67" s="5"/>
      <c r="I67" s="5"/>
      <c r="J67" s="5"/>
      <c r="K67" s="63"/>
      <c r="L67" s="26"/>
      <c r="M67" s="26"/>
      <c r="N67" s="26"/>
      <c r="O67" s="26"/>
      <c r="P67" s="27"/>
      <c r="Q67" s="57"/>
      <c r="R67" s="57"/>
      <c r="S67" s="5"/>
      <c r="T67" s="5"/>
      <c r="U67" s="5"/>
      <c r="V67" s="73"/>
      <c r="W67" s="73"/>
      <c r="X67" s="73"/>
      <c r="Y67" s="73"/>
    </row>
    <row r="68" spans="1:25" ht="15.75" customHeight="1">
      <c r="A68" s="5"/>
      <c r="B68" s="6"/>
      <c r="C68" s="6"/>
      <c r="D68" s="6"/>
      <c r="E68" s="6"/>
      <c r="F68" s="6"/>
      <c r="G68" s="6"/>
      <c r="H68" s="5"/>
      <c r="I68" s="5"/>
      <c r="J68" s="5"/>
      <c r="K68" s="63"/>
      <c r="L68" s="26"/>
      <c r="M68" s="26"/>
      <c r="N68" s="26"/>
      <c r="O68" s="26"/>
      <c r="P68" s="27"/>
      <c r="Q68" s="57"/>
      <c r="R68" s="57"/>
      <c r="S68" s="5"/>
      <c r="T68" s="5"/>
      <c r="U68" s="5"/>
      <c r="V68" s="73"/>
      <c r="W68" s="73"/>
      <c r="X68" s="73"/>
      <c r="Y68" s="73"/>
    </row>
    <row r="69" spans="1:25" ht="15.75" customHeight="1">
      <c r="A69" s="5"/>
      <c r="B69" s="6"/>
      <c r="C69" s="6"/>
      <c r="D69" s="6"/>
      <c r="E69" s="6"/>
      <c r="F69" s="6"/>
      <c r="G69" s="6"/>
      <c r="H69" s="5"/>
      <c r="I69" s="5"/>
      <c r="J69" s="5"/>
      <c r="K69" s="63"/>
      <c r="L69" s="26"/>
      <c r="M69" s="26"/>
      <c r="N69" s="26"/>
      <c r="O69" s="26"/>
      <c r="P69" s="27"/>
      <c r="Q69" s="57"/>
      <c r="R69" s="57"/>
      <c r="S69" s="5"/>
      <c r="T69" s="5"/>
      <c r="U69" s="5"/>
      <c r="V69" s="73"/>
      <c r="W69" s="73"/>
      <c r="X69" s="73"/>
      <c r="Y69" s="73"/>
    </row>
    <row r="70" spans="1:25" ht="15.75" customHeight="1">
      <c r="A70" s="5"/>
      <c r="B70" s="6"/>
      <c r="C70" s="6"/>
      <c r="D70" s="6"/>
      <c r="E70" s="6"/>
      <c r="F70" s="6"/>
      <c r="G70" s="6"/>
      <c r="H70" s="5"/>
      <c r="I70" s="5"/>
      <c r="J70" s="5"/>
      <c r="K70" s="63"/>
      <c r="L70" s="26"/>
      <c r="M70" s="26"/>
      <c r="N70" s="26"/>
      <c r="O70" s="26"/>
      <c r="P70" s="27"/>
      <c r="Q70" s="57"/>
      <c r="R70" s="57"/>
      <c r="S70" s="5"/>
      <c r="T70" s="5"/>
      <c r="U70" s="5"/>
      <c r="V70" s="73"/>
      <c r="W70" s="73"/>
      <c r="X70" s="73"/>
      <c r="Y70" s="73"/>
    </row>
    <row r="71" spans="1:25" ht="15.75" customHeight="1">
      <c r="A71" s="5"/>
      <c r="B71" s="6"/>
      <c r="C71" s="6"/>
      <c r="D71" s="6"/>
      <c r="E71" s="6"/>
      <c r="F71" s="6"/>
      <c r="G71" s="6"/>
      <c r="H71" s="5"/>
      <c r="I71" s="5"/>
      <c r="J71" s="5"/>
      <c r="K71" s="63"/>
      <c r="L71" s="26"/>
      <c r="M71" s="26"/>
      <c r="N71" s="26"/>
      <c r="O71" s="26"/>
      <c r="P71" s="27"/>
      <c r="Q71" s="57"/>
      <c r="R71" s="57"/>
      <c r="S71" s="5"/>
      <c r="T71" s="5"/>
      <c r="U71" s="5"/>
      <c r="V71" s="73"/>
      <c r="W71" s="73"/>
      <c r="X71" s="73"/>
      <c r="Y71" s="73"/>
    </row>
    <row r="72" spans="1:25" ht="15.75" customHeight="1">
      <c r="A72" s="5"/>
      <c r="B72" s="6"/>
      <c r="C72" s="6"/>
      <c r="D72" s="6"/>
      <c r="E72" s="6"/>
      <c r="F72" s="6"/>
      <c r="G72" s="6"/>
      <c r="H72" s="5"/>
      <c r="I72" s="5"/>
      <c r="J72" s="5"/>
      <c r="K72" s="63"/>
      <c r="L72" s="26"/>
      <c r="M72" s="26"/>
      <c r="N72" s="26"/>
      <c r="O72" s="26"/>
      <c r="P72" s="27"/>
      <c r="Q72" s="57"/>
      <c r="R72" s="57"/>
      <c r="S72" s="5"/>
      <c r="T72" s="5"/>
      <c r="U72" s="5"/>
      <c r="V72" s="73"/>
      <c r="W72" s="73"/>
      <c r="X72" s="73"/>
      <c r="Y72" s="73"/>
    </row>
    <row r="73" spans="1:25" ht="15.75" customHeight="1">
      <c r="A73" s="5"/>
      <c r="B73" s="6"/>
      <c r="C73" s="6"/>
      <c r="D73" s="6"/>
      <c r="E73" s="6"/>
      <c r="F73" s="6"/>
      <c r="G73" s="6"/>
      <c r="H73" s="5"/>
      <c r="I73" s="5"/>
      <c r="J73" s="5"/>
      <c r="K73" s="63"/>
      <c r="L73" s="26"/>
      <c r="M73" s="26"/>
      <c r="N73" s="26"/>
      <c r="O73" s="26"/>
      <c r="P73" s="27"/>
      <c r="Q73" s="57"/>
      <c r="R73" s="57"/>
      <c r="S73" s="5"/>
      <c r="T73" s="5"/>
      <c r="U73" s="5"/>
      <c r="V73" s="73"/>
      <c r="W73" s="73"/>
      <c r="X73" s="73"/>
      <c r="Y73" s="73"/>
    </row>
    <row r="74" spans="1:25" ht="15.75" customHeight="1">
      <c r="A74" s="5"/>
      <c r="B74" s="6"/>
      <c r="C74" s="6"/>
      <c r="D74" s="6"/>
      <c r="E74" s="6"/>
      <c r="F74" s="6"/>
      <c r="G74" s="6"/>
      <c r="H74" s="5"/>
      <c r="I74" s="5"/>
      <c r="J74" s="5"/>
      <c r="K74" s="63"/>
      <c r="L74" s="26"/>
      <c r="M74" s="26"/>
      <c r="N74" s="26"/>
      <c r="O74" s="26"/>
      <c r="P74" s="27"/>
      <c r="Q74" s="57"/>
      <c r="R74" s="57"/>
      <c r="S74" s="5"/>
      <c r="T74" s="5"/>
      <c r="U74" s="5"/>
      <c r="V74" s="73"/>
      <c r="W74" s="73"/>
      <c r="X74" s="73"/>
      <c r="Y74" s="73"/>
    </row>
    <row r="75" spans="1:25" ht="15.75" customHeight="1">
      <c r="A75" s="5"/>
      <c r="B75" s="6"/>
      <c r="C75" s="6"/>
      <c r="D75" s="6"/>
      <c r="E75" s="6"/>
      <c r="F75" s="6"/>
      <c r="G75" s="6"/>
      <c r="H75" s="5"/>
      <c r="I75" s="5"/>
      <c r="J75" s="5"/>
      <c r="K75" s="63"/>
      <c r="L75" s="26"/>
      <c r="M75" s="26"/>
      <c r="N75" s="26"/>
      <c r="O75" s="26"/>
      <c r="P75" s="27"/>
      <c r="Q75" s="57"/>
      <c r="R75" s="57"/>
      <c r="S75" s="5"/>
      <c r="T75" s="5"/>
      <c r="U75" s="5"/>
      <c r="V75" s="73"/>
      <c r="W75" s="73"/>
      <c r="X75" s="73"/>
      <c r="Y75" s="73"/>
    </row>
    <row r="76" spans="1:25" ht="15.75" customHeight="1">
      <c r="A76" s="5"/>
      <c r="B76" s="6"/>
      <c r="C76" s="6"/>
      <c r="D76" s="6"/>
      <c r="E76" s="6"/>
      <c r="F76" s="6"/>
      <c r="G76" s="6"/>
      <c r="H76" s="5"/>
      <c r="I76" s="5"/>
      <c r="J76" s="5"/>
      <c r="K76" s="63"/>
      <c r="L76" s="26"/>
      <c r="M76" s="26"/>
      <c r="N76" s="26"/>
      <c r="O76" s="26"/>
      <c r="P76" s="27"/>
      <c r="Q76" s="57"/>
      <c r="R76" s="57"/>
      <c r="S76" s="5"/>
      <c r="T76" s="5"/>
      <c r="U76" s="5"/>
      <c r="V76" s="73"/>
      <c r="W76" s="73"/>
      <c r="X76" s="73"/>
      <c r="Y76" s="73"/>
    </row>
    <row r="77" spans="1:25" ht="15.75" customHeight="1">
      <c r="A77" s="5"/>
      <c r="B77" s="6"/>
      <c r="C77" s="6"/>
      <c r="D77" s="6"/>
      <c r="E77" s="6"/>
      <c r="F77" s="6"/>
      <c r="G77" s="6"/>
      <c r="H77" s="5"/>
      <c r="I77" s="5"/>
      <c r="J77" s="5"/>
      <c r="K77" s="63"/>
      <c r="L77" s="26"/>
      <c r="M77" s="26"/>
      <c r="N77" s="26"/>
      <c r="O77" s="26"/>
      <c r="P77" s="27"/>
      <c r="Q77" s="57"/>
      <c r="R77" s="57"/>
      <c r="S77" s="5"/>
      <c r="T77" s="5"/>
      <c r="U77" s="5"/>
      <c r="V77" s="73"/>
      <c r="W77" s="73"/>
      <c r="X77" s="73"/>
      <c r="Y77" s="73"/>
    </row>
    <row r="78" spans="1:25" ht="15.75" customHeight="1">
      <c r="A78" s="5"/>
      <c r="B78" s="6"/>
      <c r="C78" s="6"/>
      <c r="D78" s="6"/>
      <c r="E78" s="6"/>
      <c r="F78" s="6"/>
      <c r="G78" s="6"/>
      <c r="H78" s="5"/>
      <c r="I78" s="5"/>
      <c r="J78" s="5"/>
      <c r="K78" s="63"/>
      <c r="L78" s="26"/>
      <c r="M78" s="26"/>
      <c r="N78" s="26"/>
      <c r="O78" s="26"/>
      <c r="P78" s="27"/>
      <c r="Q78" s="57"/>
      <c r="R78" s="57"/>
      <c r="S78" s="5"/>
      <c r="T78" s="5"/>
      <c r="U78" s="5"/>
      <c r="V78" s="73"/>
      <c r="W78" s="73"/>
      <c r="X78" s="73"/>
      <c r="Y78" s="73"/>
    </row>
    <row r="79" spans="1:25" ht="15.75" customHeight="1">
      <c r="A79" s="5"/>
      <c r="B79" s="6"/>
      <c r="C79" s="6"/>
      <c r="D79" s="6"/>
      <c r="E79" s="6"/>
      <c r="F79" s="6"/>
      <c r="G79" s="6"/>
      <c r="H79" s="5"/>
      <c r="I79" s="5"/>
      <c r="J79" s="5"/>
      <c r="K79" s="63"/>
      <c r="L79" s="26"/>
      <c r="M79" s="26"/>
      <c r="N79" s="26"/>
      <c r="O79" s="26"/>
      <c r="P79" s="27"/>
      <c r="Q79" s="57"/>
      <c r="R79" s="57"/>
      <c r="S79" s="5"/>
      <c r="T79" s="5"/>
      <c r="U79" s="5"/>
      <c r="V79" s="73"/>
      <c r="W79" s="73"/>
      <c r="X79" s="73"/>
      <c r="Y79" s="73"/>
    </row>
    <row r="80" spans="1:25" ht="15.75" customHeight="1">
      <c r="A80" s="5"/>
      <c r="B80" s="6"/>
      <c r="C80" s="6"/>
      <c r="D80" s="6"/>
      <c r="E80" s="6"/>
      <c r="F80" s="6"/>
      <c r="G80" s="6"/>
      <c r="H80" s="5"/>
      <c r="I80" s="5"/>
      <c r="J80" s="5"/>
      <c r="K80" s="63"/>
      <c r="L80" s="26"/>
      <c r="M80" s="26"/>
      <c r="N80" s="26"/>
      <c r="O80" s="26"/>
      <c r="P80" s="27"/>
      <c r="Q80" s="57"/>
      <c r="R80" s="57"/>
      <c r="S80" s="5"/>
      <c r="T80" s="5"/>
      <c r="U80" s="5"/>
      <c r="V80" s="73"/>
      <c r="W80" s="73"/>
      <c r="X80" s="73"/>
      <c r="Y80" s="73"/>
    </row>
    <row r="81" spans="1:25" ht="15.75" customHeight="1">
      <c r="A81" s="5"/>
      <c r="B81" s="6"/>
      <c r="C81" s="6"/>
      <c r="D81" s="6"/>
      <c r="E81" s="6"/>
      <c r="F81" s="6"/>
      <c r="G81" s="6"/>
      <c r="H81" s="5"/>
      <c r="I81" s="5"/>
      <c r="J81" s="5"/>
      <c r="K81" s="63"/>
      <c r="L81" s="26"/>
      <c r="M81" s="26"/>
      <c r="N81" s="26"/>
      <c r="O81" s="26"/>
      <c r="P81" s="27"/>
      <c r="Q81" s="57"/>
      <c r="R81" s="57"/>
      <c r="S81" s="5"/>
      <c r="T81" s="5"/>
      <c r="U81" s="5"/>
      <c r="V81" s="73"/>
      <c r="W81" s="73"/>
      <c r="X81" s="73"/>
      <c r="Y81" s="73"/>
    </row>
    <row r="82" spans="1:25" ht="15.75" customHeight="1">
      <c r="A82" s="5"/>
      <c r="B82" s="6"/>
      <c r="C82" s="6"/>
      <c r="D82" s="6"/>
      <c r="E82" s="6"/>
      <c r="F82" s="6"/>
      <c r="G82" s="6"/>
      <c r="H82" s="5"/>
      <c r="I82" s="5"/>
      <c r="J82" s="5"/>
      <c r="K82" s="63"/>
      <c r="L82" s="26"/>
      <c r="M82" s="26"/>
      <c r="N82" s="26"/>
      <c r="O82" s="26"/>
      <c r="P82" s="27"/>
      <c r="Q82" s="57"/>
      <c r="R82" s="57"/>
      <c r="S82" s="5"/>
      <c r="T82" s="5"/>
      <c r="U82" s="5"/>
      <c r="V82" s="73"/>
      <c r="W82" s="73"/>
      <c r="X82" s="73"/>
      <c r="Y82" s="73"/>
    </row>
    <row r="83" spans="1:25" ht="15.75" customHeight="1">
      <c r="A83" s="5"/>
      <c r="B83" s="6"/>
      <c r="C83" s="6"/>
      <c r="D83" s="6"/>
      <c r="E83" s="6"/>
      <c r="F83" s="6"/>
      <c r="G83" s="6"/>
      <c r="H83" s="5"/>
      <c r="I83" s="5"/>
      <c r="J83" s="5"/>
      <c r="K83" s="63"/>
      <c r="L83" s="26"/>
      <c r="M83" s="26"/>
      <c r="N83" s="26"/>
      <c r="O83" s="26"/>
      <c r="P83" s="27"/>
      <c r="Q83" s="57"/>
      <c r="R83" s="57"/>
      <c r="S83" s="5"/>
      <c r="T83" s="5"/>
      <c r="U83" s="5"/>
      <c r="V83" s="73"/>
      <c r="W83" s="73"/>
      <c r="X83" s="73"/>
      <c r="Y83" s="73"/>
    </row>
    <row r="84" spans="1:25" ht="15.75" customHeight="1">
      <c r="A84" s="5"/>
      <c r="B84" s="6"/>
      <c r="C84" s="6"/>
      <c r="D84" s="6"/>
      <c r="E84" s="6"/>
      <c r="F84" s="6"/>
      <c r="G84" s="6"/>
      <c r="H84" s="5"/>
      <c r="I84" s="5"/>
      <c r="J84" s="5"/>
      <c r="K84" s="63"/>
      <c r="L84" s="26"/>
      <c r="M84" s="26"/>
      <c r="N84" s="26"/>
      <c r="O84" s="26"/>
      <c r="P84" s="27"/>
      <c r="Q84" s="57"/>
      <c r="R84" s="57"/>
      <c r="S84" s="5"/>
      <c r="T84" s="5"/>
      <c r="U84" s="5"/>
      <c r="V84" s="73"/>
      <c r="W84" s="73"/>
      <c r="X84" s="73"/>
      <c r="Y84" s="73"/>
    </row>
    <row r="85" spans="1:25" ht="15.75" customHeight="1">
      <c r="A85" s="5"/>
      <c r="B85" s="6"/>
      <c r="C85" s="6"/>
      <c r="D85" s="6"/>
      <c r="E85" s="6"/>
      <c r="F85" s="6"/>
      <c r="G85" s="6"/>
      <c r="H85" s="5"/>
      <c r="I85" s="5"/>
      <c r="J85" s="5"/>
      <c r="K85" s="63"/>
      <c r="L85" s="26"/>
      <c r="M85" s="26"/>
      <c r="N85" s="26"/>
      <c r="O85" s="26"/>
      <c r="P85" s="27"/>
      <c r="Q85" s="57"/>
      <c r="R85" s="57"/>
      <c r="S85" s="5"/>
      <c r="T85" s="5"/>
      <c r="U85" s="5"/>
      <c r="V85" s="73"/>
      <c r="W85" s="73"/>
      <c r="X85" s="73"/>
      <c r="Y85" s="73"/>
    </row>
    <row r="86" spans="1:25" ht="15.75" customHeight="1">
      <c r="A86" s="5"/>
      <c r="B86" s="6"/>
      <c r="C86" s="6"/>
      <c r="D86" s="6"/>
      <c r="E86" s="6"/>
      <c r="F86" s="6"/>
      <c r="G86" s="6"/>
      <c r="H86" s="5"/>
      <c r="I86" s="5"/>
      <c r="J86" s="5"/>
      <c r="K86" s="63"/>
      <c r="L86" s="26"/>
      <c r="M86" s="26"/>
      <c r="N86" s="26"/>
      <c r="O86" s="26"/>
      <c r="P86" s="27"/>
      <c r="Q86" s="57"/>
      <c r="R86" s="57"/>
      <c r="S86" s="5"/>
      <c r="T86" s="5"/>
      <c r="U86" s="5"/>
      <c r="V86" s="73"/>
      <c r="W86" s="73"/>
      <c r="X86" s="73"/>
      <c r="Y86" s="73"/>
    </row>
    <row r="87" spans="1:25" ht="15.75" customHeight="1">
      <c r="A87" s="5"/>
      <c r="B87" s="6"/>
      <c r="C87" s="6"/>
      <c r="D87" s="6"/>
      <c r="E87" s="6"/>
      <c r="F87" s="6"/>
      <c r="G87" s="6"/>
      <c r="H87" s="5"/>
      <c r="I87" s="5"/>
      <c r="J87" s="5"/>
      <c r="K87" s="63"/>
      <c r="L87" s="26"/>
      <c r="M87" s="26"/>
      <c r="N87" s="26"/>
      <c r="O87" s="26"/>
      <c r="P87" s="27"/>
      <c r="Q87" s="57"/>
      <c r="R87" s="57"/>
      <c r="S87" s="5"/>
      <c r="T87" s="5"/>
      <c r="U87" s="5"/>
      <c r="V87" s="73"/>
      <c r="W87" s="73"/>
      <c r="X87" s="73"/>
      <c r="Y87" s="73"/>
    </row>
    <row r="88" spans="1:25" ht="15.75" customHeight="1">
      <c r="A88" s="5"/>
      <c r="B88" s="6"/>
      <c r="C88" s="6"/>
      <c r="D88" s="6"/>
      <c r="E88" s="6"/>
      <c r="F88" s="6"/>
      <c r="G88" s="6"/>
      <c r="H88" s="5"/>
      <c r="I88" s="5"/>
      <c r="J88" s="5"/>
      <c r="K88" s="63"/>
      <c r="L88" s="26"/>
      <c r="M88" s="26"/>
      <c r="N88" s="26"/>
      <c r="O88" s="26"/>
      <c r="P88" s="27"/>
      <c r="Q88" s="57"/>
      <c r="R88" s="57"/>
      <c r="S88" s="5"/>
      <c r="T88" s="5"/>
      <c r="U88" s="5"/>
      <c r="V88" s="73"/>
      <c r="W88" s="73"/>
      <c r="X88" s="73"/>
      <c r="Y88" s="73"/>
    </row>
    <row r="89" spans="1:25" ht="15.75" customHeight="1">
      <c r="A89" s="5"/>
      <c r="B89" s="6"/>
      <c r="C89" s="6"/>
      <c r="D89" s="6"/>
      <c r="E89" s="6"/>
      <c r="F89" s="6"/>
      <c r="G89" s="6"/>
      <c r="H89" s="5"/>
      <c r="I89" s="5"/>
      <c r="J89" s="5"/>
      <c r="K89" s="63"/>
      <c r="L89" s="26"/>
      <c r="M89" s="26"/>
      <c r="N89" s="26"/>
      <c r="O89" s="26"/>
      <c r="P89" s="27"/>
      <c r="Q89" s="57"/>
      <c r="R89" s="57"/>
      <c r="S89" s="5"/>
      <c r="T89" s="5"/>
      <c r="U89" s="5"/>
      <c r="V89" s="73"/>
      <c r="W89" s="73"/>
      <c r="X89" s="73"/>
      <c r="Y89" s="73"/>
    </row>
    <row r="90" spans="1:25" ht="15.75" customHeight="1">
      <c r="A90" s="5"/>
      <c r="B90" s="6"/>
      <c r="C90" s="6"/>
      <c r="D90" s="6"/>
      <c r="E90" s="6"/>
      <c r="F90" s="6"/>
      <c r="G90" s="6"/>
      <c r="H90" s="5"/>
      <c r="I90" s="5"/>
      <c r="J90" s="5"/>
      <c r="K90" s="63"/>
      <c r="L90" s="26"/>
      <c r="M90" s="26"/>
      <c r="N90" s="26"/>
      <c r="O90" s="26"/>
      <c r="P90" s="27"/>
      <c r="Q90" s="57"/>
      <c r="R90" s="57"/>
      <c r="S90" s="5"/>
      <c r="T90" s="5"/>
      <c r="U90" s="5"/>
      <c r="V90" s="73"/>
      <c r="W90" s="73"/>
      <c r="X90" s="73"/>
      <c r="Y90" s="73"/>
    </row>
    <row r="91" spans="1:25" ht="15.75" customHeight="1">
      <c r="A91" s="5"/>
      <c r="B91" s="6"/>
      <c r="C91" s="6"/>
      <c r="D91" s="6"/>
      <c r="E91" s="6"/>
      <c r="F91" s="6"/>
      <c r="G91" s="6"/>
      <c r="H91" s="5"/>
      <c r="I91" s="5"/>
      <c r="J91" s="5"/>
      <c r="K91" s="63"/>
      <c r="L91" s="26"/>
      <c r="M91" s="26"/>
      <c r="N91" s="26"/>
      <c r="O91" s="26"/>
      <c r="P91" s="27"/>
      <c r="Q91" s="57"/>
      <c r="R91" s="57"/>
      <c r="S91" s="5"/>
      <c r="T91" s="5"/>
      <c r="U91" s="5"/>
      <c r="V91" s="73"/>
      <c r="W91" s="73"/>
      <c r="X91" s="73"/>
      <c r="Y91" s="73"/>
    </row>
    <row r="92" spans="1:25" ht="15.75" customHeight="1">
      <c r="A92" s="5"/>
      <c r="B92" s="6"/>
      <c r="C92" s="6"/>
      <c r="D92" s="6"/>
      <c r="E92" s="6"/>
      <c r="F92" s="6"/>
      <c r="G92" s="6"/>
      <c r="H92" s="5"/>
      <c r="I92" s="5"/>
      <c r="J92" s="5"/>
      <c r="K92" s="63"/>
      <c r="L92" s="26"/>
      <c r="M92" s="26"/>
      <c r="N92" s="26"/>
      <c r="O92" s="26"/>
      <c r="P92" s="27"/>
      <c r="Q92" s="57"/>
      <c r="R92" s="57"/>
      <c r="S92" s="5"/>
      <c r="T92" s="5"/>
      <c r="U92" s="5"/>
      <c r="V92" s="73"/>
      <c r="W92" s="73"/>
      <c r="X92" s="73"/>
      <c r="Y92" s="73"/>
    </row>
    <row r="93" spans="1:25" ht="15.75" customHeight="1">
      <c r="A93" s="5"/>
      <c r="B93" s="6"/>
      <c r="C93" s="6"/>
      <c r="D93" s="6"/>
      <c r="E93" s="6"/>
      <c r="F93" s="6"/>
      <c r="G93" s="6"/>
      <c r="H93" s="5"/>
      <c r="I93" s="5"/>
      <c r="J93" s="5"/>
      <c r="K93" s="63"/>
      <c r="L93" s="26"/>
      <c r="M93" s="26"/>
      <c r="N93" s="26"/>
      <c r="O93" s="26"/>
      <c r="P93" s="27"/>
      <c r="Q93" s="57"/>
      <c r="R93" s="57"/>
      <c r="S93" s="5"/>
      <c r="T93" s="5"/>
      <c r="U93" s="5"/>
      <c r="V93" s="73"/>
      <c r="W93" s="73"/>
      <c r="X93" s="73"/>
      <c r="Y93" s="73"/>
    </row>
    <row r="94" spans="1:25" ht="15.75" customHeight="1">
      <c r="A94" s="5"/>
      <c r="B94" s="6"/>
      <c r="C94" s="6"/>
      <c r="D94" s="6"/>
      <c r="E94" s="6"/>
      <c r="F94" s="6"/>
      <c r="G94" s="6"/>
      <c r="H94" s="5"/>
      <c r="I94" s="5"/>
      <c r="J94" s="5"/>
      <c r="K94" s="63"/>
      <c r="L94" s="26"/>
      <c r="M94" s="26"/>
      <c r="N94" s="26"/>
      <c r="O94" s="26"/>
      <c r="P94" s="27"/>
      <c r="Q94" s="57"/>
      <c r="R94" s="57"/>
      <c r="S94" s="5"/>
      <c r="T94" s="5"/>
      <c r="U94" s="5"/>
      <c r="V94" s="73"/>
      <c r="W94" s="73"/>
      <c r="X94" s="73"/>
      <c r="Y94" s="73"/>
    </row>
    <row r="95" spans="1:25" ht="15.75" customHeight="1">
      <c r="A95" s="5"/>
      <c r="B95" s="6"/>
      <c r="C95" s="6"/>
      <c r="D95" s="6"/>
      <c r="E95" s="6"/>
      <c r="F95" s="6"/>
      <c r="G95" s="6"/>
      <c r="H95" s="5"/>
      <c r="I95" s="5"/>
      <c r="J95" s="5"/>
      <c r="K95" s="63"/>
      <c r="L95" s="26"/>
      <c r="M95" s="26"/>
      <c r="N95" s="26"/>
      <c r="O95" s="26"/>
      <c r="P95" s="27"/>
      <c r="Q95" s="57"/>
      <c r="R95" s="57"/>
      <c r="S95" s="5"/>
      <c r="T95" s="5"/>
      <c r="U95" s="5"/>
      <c r="V95" s="73"/>
      <c r="W95" s="73"/>
      <c r="X95" s="73"/>
      <c r="Y95" s="73"/>
    </row>
    <row r="96" spans="1:25" ht="15.75" customHeight="1">
      <c r="A96" s="5"/>
      <c r="B96" s="6"/>
      <c r="C96" s="6"/>
      <c r="D96" s="6"/>
      <c r="E96" s="6"/>
      <c r="F96" s="6"/>
      <c r="G96" s="6"/>
      <c r="H96" s="5"/>
      <c r="I96" s="5"/>
      <c r="J96" s="5"/>
      <c r="K96" s="63"/>
      <c r="L96" s="26"/>
      <c r="M96" s="26"/>
      <c r="N96" s="26"/>
      <c r="O96" s="26"/>
      <c r="P96" s="27"/>
      <c r="Q96" s="57"/>
      <c r="R96" s="57"/>
      <c r="S96" s="5"/>
      <c r="T96" s="5"/>
      <c r="U96" s="5"/>
      <c r="V96" s="73"/>
      <c r="W96" s="73"/>
      <c r="X96" s="73"/>
      <c r="Y96" s="73"/>
    </row>
    <row r="97" spans="1:25" ht="15.75" customHeight="1">
      <c r="A97" s="5"/>
      <c r="B97" s="6"/>
      <c r="C97" s="6"/>
      <c r="D97" s="6"/>
      <c r="E97" s="6"/>
      <c r="F97" s="6"/>
      <c r="G97" s="6"/>
      <c r="H97" s="5"/>
      <c r="I97" s="5"/>
      <c r="J97" s="5"/>
      <c r="K97" s="63"/>
      <c r="L97" s="26"/>
      <c r="M97" s="26"/>
      <c r="N97" s="26"/>
      <c r="O97" s="26"/>
      <c r="P97" s="27"/>
      <c r="Q97" s="57"/>
      <c r="R97" s="57"/>
      <c r="S97" s="5"/>
      <c r="T97" s="5"/>
      <c r="U97" s="5"/>
      <c r="V97" s="73"/>
      <c r="W97" s="73"/>
      <c r="X97" s="73"/>
      <c r="Y97" s="73"/>
    </row>
    <row r="98" spans="1:25" ht="15.75" customHeight="1">
      <c r="A98" s="5"/>
      <c r="B98" s="6"/>
      <c r="C98" s="6"/>
      <c r="D98" s="6"/>
      <c r="E98" s="6"/>
      <c r="F98" s="6"/>
      <c r="G98" s="6"/>
      <c r="H98" s="5"/>
      <c r="I98" s="5"/>
      <c r="J98" s="5"/>
      <c r="K98" s="63"/>
      <c r="L98" s="26"/>
      <c r="M98" s="26"/>
      <c r="N98" s="26"/>
      <c r="O98" s="26"/>
      <c r="P98" s="27"/>
      <c r="Q98" s="57"/>
      <c r="R98" s="57"/>
      <c r="S98" s="5"/>
      <c r="T98" s="5"/>
      <c r="U98" s="5"/>
      <c r="V98" s="73"/>
      <c r="W98" s="73"/>
      <c r="X98" s="73"/>
      <c r="Y98" s="73"/>
    </row>
    <row r="99" spans="1:25" ht="15.75" customHeight="1">
      <c r="A99" s="5"/>
      <c r="B99" s="6"/>
      <c r="C99" s="6"/>
      <c r="D99" s="6"/>
      <c r="E99" s="6"/>
      <c r="F99" s="6"/>
      <c r="G99" s="6"/>
      <c r="H99" s="5"/>
      <c r="I99" s="5"/>
      <c r="J99" s="5"/>
      <c r="K99" s="63"/>
      <c r="L99" s="26"/>
      <c r="M99" s="26"/>
      <c r="N99" s="26"/>
      <c r="O99" s="26"/>
      <c r="P99" s="27"/>
      <c r="Q99" s="57"/>
      <c r="R99" s="57"/>
      <c r="S99" s="5"/>
      <c r="T99" s="5"/>
      <c r="U99" s="5"/>
      <c r="V99" s="73"/>
      <c r="W99" s="73"/>
      <c r="X99" s="73"/>
      <c r="Y99" s="73"/>
    </row>
    <row r="100" spans="1:25" ht="15.75" customHeight="1">
      <c r="A100" s="5"/>
      <c r="B100" s="6"/>
      <c r="C100" s="6"/>
      <c r="D100" s="6"/>
      <c r="E100" s="6"/>
      <c r="F100" s="6"/>
      <c r="G100" s="6"/>
      <c r="H100" s="5"/>
      <c r="I100" s="5"/>
      <c r="J100" s="5"/>
      <c r="K100" s="63"/>
      <c r="L100" s="26"/>
      <c r="M100" s="26"/>
      <c r="N100" s="26"/>
      <c r="O100" s="26"/>
      <c r="P100" s="27"/>
      <c r="Q100" s="57"/>
      <c r="R100" s="57"/>
      <c r="S100" s="5"/>
      <c r="T100" s="5"/>
      <c r="U100" s="5"/>
      <c r="V100" s="73"/>
      <c r="W100" s="73"/>
      <c r="X100" s="73"/>
      <c r="Y100" s="73"/>
    </row>
    <row r="101" spans="1:25" ht="15.75" customHeight="1">
      <c r="A101" s="5"/>
      <c r="B101" s="6"/>
      <c r="C101" s="6"/>
      <c r="D101" s="6"/>
      <c r="E101" s="6"/>
      <c r="F101" s="6"/>
      <c r="G101" s="6"/>
      <c r="H101" s="5"/>
      <c r="I101" s="5"/>
      <c r="J101" s="5"/>
      <c r="K101" s="63"/>
      <c r="L101" s="26"/>
      <c r="M101" s="26"/>
      <c r="N101" s="26"/>
      <c r="O101" s="26"/>
      <c r="P101" s="27"/>
      <c r="Q101" s="57"/>
      <c r="R101" s="57"/>
      <c r="S101" s="5"/>
      <c r="T101" s="5"/>
      <c r="U101" s="5"/>
      <c r="V101" s="73"/>
      <c r="W101" s="73"/>
      <c r="X101" s="73"/>
      <c r="Y101" s="73"/>
    </row>
    <row r="102" spans="1:25" ht="15.75" customHeight="1">
      <c r="A102" s="5"/>
      <c r="B102" s="6"/>
      <c r="C102" s="6"/>
      <c r="D102" s="6"/>
      <c r="E102" s="6"/>
      <c r="F102" s="6"/>
      <c r="G102" s="6"/>
      <c r="H102" s="5"/>
      <c r="I102" s="5"/>
      <c r="J102" s="5"/>
      <c r="K102" s="63"/>
      <c r="L102" s="26"/>
      <c r="M102" s="26"/>
      <c r="N102" s="26"/>
      <c r="O102" s="26"/>
      <c r="P102" s="27"/>
      <c r="Q102" s="57"/>
      <c r="R102" s="57"/>
      <c r="S102" s="5"/>
      <c r="T102" s="5"/>
      <c r="U102" s="5"/>
      <c r="V102" s="73"/>
      <c r="W102" s="73"/>
      <c r="X102" s="73"/>
      <c r="Y102" s="73"/>
    </row>
    <row r="103" spans="1:25" ht="15.75" customHeight="1">
      <c r="A103" s="5"/>
      <c r="B103" s="6"/>
      <c r="C103" s="6"/>
      <c r="D103" s="6"/>
      <c r="E103" s="6"/>
      <c r="F103" s="6"/>
      <c r="G103" s="6"/>
      <c r="H103" s="5"/>
      <c r="I103" s="5"/>
      <c r="J103" s="5"/>
      <c r="K103" s="63"/>
      <c r="L103" s="26"/>
      <c r="M103" s="26"/>
      <c r="N103" s="26"/>
      <c r="O103" s="26"/>
      <c r="P103" s="27"/>
      <c r="Q103" s="57"/>
      <c r="R103" s="57"/>
      <c r="S103" s="5"/>
      <c r="T103" s="5"/>
      <c r="U103" s="5"/>
      <c r="V103" s="73"/>
      <c r="W103" s="73"/>
      <c r="X103" s="73"/>
      <c r="Y103" s="73"/>
    </row>
    <row r="104" spans="1:25" ht="15.75" customHeight="1">
      <c r="A104" s="5"/>
      <c r="B104" s="6"/>
      <c r="C104" s="6"/>
      <c r="D104" s="6"/>
      <c r="E104" s="6"/>
      <c r="F104" s="6"/>
      <c r="G104" s="6"/>
      <c r="H104" s="5"/>
      <c r="I104" s="5"/>
      <c r="J104" s="5"/>
      <c r="K104" s="63"/>
      <c r="L104" s="26"/>
      <c r="M104" s="26"/>
      <c r="N104" s="26"/>
      <c r="O104" s="26"/>
      <c r="P104" s="27"/>
      <c r="Q104" s="57"/>
      <c r="R104" s="57"/>
      <c r="S104" s="5"/>
      <c r="T104" s="5"/>
      <c r="U104" s="5"/>
      <c r="V104" s="73"/>
      <c r="W104" s="73"/>
      <c r="X104" s="73"/>
      <c r="Y104" s="73"/>
    </row>
    <row r="105" spans="1:25" ht="15.75" customHeight="1">
      <c r="A105" s="5"/>
      <c r="B105" s="6"/>
      <c r="C105" s="6"/>
      <c r="D105" s="6"/>
      <c r="E105" s="6"/>
      <c r="F105" s="6"/>
      <c r="G105" s="6"/>
      <c r="H105" s="5"/>
      <c r="I105" s="5"/>
      <c r="J105" s="5"/>
      <c r="K105" s="63"/>
      <c r="L105" s="26"/>
      <c r="M105" s="26"/>
      <c r="N105" s="26"/>
      <c r="O105" s="26"/>
      <c r="P105" s="27"/>
      <c r="Q105" s="57"/>
      <c r="R105" s="57"/>
      <c r="S105" s="5"/>
      <c r="T105" s="5"/>
      <c r="U105" s="5"/>
      <c r="V105" s="73"/>
      <c r="W105" s="73"/>
      <c r="X105" s="73"/>
      <c r="Y105" s="73"/>
    </row>
    <row r="106" spans="1:25" ht="15.75" customHeight="1">
      <c r="A106" s="5"/>
      <c r="B106" s="6"/>
      <c r="C106" s="6"/>
      <c r="D106" s="6"/>
      <c r="E106" s="6"/>
      <c r="F106" s="6"/>
      <c r="G106" s="6"/>
      <c r="H106" s="5"/>
      <c r="I106" s="5"/>
      <c r="J106" s="5"/>
      <c r="K106" s="63"/>
      <c r="L106" s="26"/>
      <c r="M106" s="26"/>
      <c r="N106" s="26"/>
      <c r="O106" s="26"/>
      <c r="P106" s="27"/>
      <c r="Q106" s="57"/>
      <c r="R106" s="57"/>
      <c r="S106" s="5"/>
      <c r="T106" s="5"/>
      <c r="U106" s="5"/>
    </row>
    <row r="107" spans="1:25" ht="15.75" customHeight="1">
      <c r="A107" s="5"/>
      <c r="B107" s="6"/>
      <c r="C107" s="6"/>
      <c r="D107" s="6"/>
      <c r="E107" s="6"/>
      <c r="F107" s="6"/>
      <c r="G107" s="6"/>
      <c r="H107" s="5"/>
      <c r="I107" s="5"/>
      <c r="J107" s="5"/>
      <c r="K107" s="63"/>
      <c r="L107" s="26"/>
      <c r="M107" s="26"/>
      <c r="N107" s="26"/>
      <c r="O107" s="26"/>
      <c r="P107" s="27"/>
      <c r="Q107" s="57"/>
      <c r="R107" s="57"/>
      <c r="S107" s="5"/>
      <c r="T107" s="5"/>
      <c r="U107" s="5"/>
    </row>
    <row r="108" spans="1:25" ht="15.75" customHeight="1">
      <c r="A108" s="5"/>
      <c r="B108" s="6"/>
      <c r="C108" s="6"/>
      <c r="D108" s="6"/>
      <c r="E108" s="6"/>
      <c r="F108" s="6"/>
      <c r="G108" s="6"/>
      <c r="H108" s="5"/>
      <c r="I108" s="5"/>
      <c r="J108" s="5"/>
      <c r="K108" s="63"/>
      <c r="L108" s="26"/>
      <c r="M108" s="26"/>
      <c r="N108" s="26"/>
      <c r="O108" s="26"/>
      <c r="P108" s="27"/>
      <c r="Q108" s="57"/>
      <c r="R108" s="57"/>
      <c r="S108" s="5"/>
      <c r="T108" s="5"/>
      <c r="U108" s="5"/>
    </row>
    <row r="109" spans="1:25" ht="15.75" customHeight="1">
      <c r="A109" s="5"/>
      <c r="B109" s="6"/>
      <c r="C109" s="6"/>
      <c r="D109" s="6"/>
      <c r="E109" s="6"/>
      <c r="F109" s="6"/>
      <c r="G109" s="6"/>
      <c r="H109" s="5"/>
      <c r="I109" s="5"/>
      <c r="J109" s="5"/>
      <c r="K109" s="63"/>
      <c r="L109" s="26"/>
      <c r="M109" s="26"/>
      <c r="N109" s="26"/>
      <c r="O109" s="26"/>
      <c r="P109" s="27"/>
      <c r="Q109" s="57"/>
      <c r="R109" s="57"/>
      <c r="S109" s="5"/>
      <c r="T109" s="5"/>
      <c r="U109" s="5"/>
    </row>
    <row r="110" spans="1:25" ht="15.75" customHeight="1">
      <c r="A110" s="5"/>
      <c r="B110" s="6"/>
      <c r="C110" s="6"/>
      <c r="D110" s="6"/>
      <c r="E110" s="6"/>
      <c r="F110" s="6"/>
      <c r="G110" s="6"/>
      <c r="H110" s="5"/>
      <c r="I110" s="5"/>
      <c r="J110" s="5"/>
      <c r="K110" s="63"/>
      <c r="L110" s="26"/>
      <c r="M110" s="26"/>
      <c r="N110" s="26"/>
      <c r="O110" s="26"/>
      <c r="P110" s="27"/>
      <c r="Q110" s="57"/>
      <c r="R110" s="57"/>
      <c r="S110" s="5"/>
      <c r="T110" s="5"/>
      <c r="U110" s="5"/>
    </row>
    <row r="111" spans="1:25" ht="15.75" customHeight="1">
      <c r="A111" s="5"/>
      <c r="B111" s="6"/>
      <c r="C111" s="6"/>
      <c r="D111" s="6"/>
      <c r="E111" s="6"/>
      <c r="F111" s="6"/>
      <c r="G111" s="6"/>
      <c r="H111" s="5"/>
      <c r="I111" s="5"/>
      <c r="J111" s="5"/>
      <c r="K111" s="63"/>
      <c r="L111" s="26"/>
      <c r="M111" s="26"/>
      <c r="N111" s="26"/>
      <c r="O111" s="26"/>
      <c r="P111" s="27"/>
      <c r="Q111" s="57"/>
      <c r="R111" s="57"/>
      <c r="S111" s="5"/>
      <c r="T111" s="5"/>
      <c r="U111" s="5"/>
    </row>
    <row r="112" spans="1:25" ht="15.75" customHeight="1">
      <c r="A112" s="5"/>
      <c r="B112" s="6"/>
      <c r="C112" s="6"/>
      <c r="D112" s="6"/>
      <c r="E112" s="6"/>
      <c r="F112" s="6"/>
      <c r="G112" s="6"/>
      <c r="H112" s="5"/>
      <c r="I112" s="5"/>
      <c r="J112" s="5"/>
      <c r="K112" s="63"/>
      <c r="L112" s="26"/>
      <c r="M112" s="26"/>
      <c r="N112" s="26"/>
      <c r="O112" s="26"/>
      <c r="P112" s="27"/>
      <c r="Q112" s="57"/>
      <c r="R112" s="57"/>
      <c r="S112" s="5"/>
      <c r="T112" s="5"/>
      <c r="U112" s="5"/>
    </row>
    <row r="113" spans="1:21" ht="15.75" customHeight="1">
      <c r="A113" s="5"/>
      <c r="B113" s="6"/>
      <c r="C113" s="6"/>
      <c r="D113" s="6"/>
      <c r="E113" s="6"/>
      <c r="F113" s="6"/>
      <c r="G113" s="6"/>
      <c r="H113" s="5"/>
      <c r="I113" s="5"/>
      <c r="J113" s="5"/>
      <c r="K113" s="63"/>
      <c r="L113" s="26"/>
      <c r="M113" s="26"/>
      <c r="N113" s="26"/>
      <c r="O113" s="26"/>
      <c r="P113" s="27"/>
      <c r="Q113" s="57"/>
      <c r="R113" s="57"/>
      <c r="S113" s="5"/>
      <c r="T113" s="5"/>
      <c r="U113" s="5"/>
    </row>
    <row r="114" spans="1:21" ht="15.75" customHeight="1">
      <c r="A114" s="5"/>
      <c r="B114" s="6"/>
      <c r="C114" s="6"/>
      <c r="D114" s="6"/>
      <c r="E114" s="6"/>
      <c r="F114" s="6"/>
      <c r="G114" s="6"/>
      <c r="H114" s="5"/>
      <c r="I114" s="5"/>
      <c r="J114" s="5"/>
      <c r="K114" s="63"/>
      <c r="L114" s="26"/>
      <c r="M114" s="26"/>
      <c r="N114" s="26"/>
      <c r="O114" s="26"/>
      <c r="P114" s="27"/>
      <c r="Q114" s="57"/>
      <c r="R114" s="57"/>
      <c r="S114" s="5"/>
      <c r="T114" s="5"/>
      <c r="U114" s="5"/>
    </row>
    <row r="115" spans="1:21" ht="15.75" customHeight="1">
      <c r="A115" s="5"/>
      <c r="B115" s="6"/>
      <c r="C115" s="6"/>
      <c r="D115" s="6"/>
      <c r="E115" s="6"/>
      <c r="F115" s="6"/>
      <c r="G115" s="6"/>
      <c r="H115" s="5"/>
      <c r="I115" s="5"/>
      <c r="J115" s="5"/>
      <c r="K115" s="63"/>
      <c r="L115" s="26"/>
      <c r="M115" s="26"/>
      <c r="N115" s="26"/>
      <c r="O115" s="26"/>
      <c r="P115" s="27"/>
      <c r="Q115" s="57"/>
      <c r="R115" s="57"/>
      <c r="S115" s="5"/>
      <c r="T115" s="5"/>
      <c r="U115" s="5"/>
    </row>
    <row r="116" spans="1:21" ht="15.75" customHeight="1">
      <c r="A116" s="5"/>
      <c r="B116" s="6"/>
      <c r="C116" s="6"/>
      <c r="D116" s="6"/>
      <c r="E116" s="6"/>
      <c r="F116" s="6"/>
      <c r="G116" s="6"/>
      <c r="H116" s="5"/>
      <c r="I116" s="5"/>
      <c r="J116" s="5"/>
      <c r="K116" s="63"/>
      <c r="L116" s="26"/>
      <c r="M116" s="26"/>
      <c r="N116" s="26"/>
      <c r="O116" s="26"/>
      <c r="P116" s="27"/>
      <c r="Q116" s="57"/>
      <c r="R116" s="57"/>
      <c r="S116" s="5"/>
      <c r="T116" s="5"/>
      <c r="U116" s="5"/>
    </row>
    <row r="117" spans="1:21" ht="15.75" customHeight="1">
      <c r="A117" s="5"/>
      <c r="B117" s="6"/>
      <c r="C117" s="6"/>
      <c r="D117" s="6"/>
      <c r="E117" s="6"/>
      <c r="F117" s="6"/>
      <c r="G117" s="6"/>
      <c r="H117" s="5"/>
      <c r="I117" s="5"/>
      <c r="J117" s="5"/>
      <c r="K117" s="63"/>
      <c r="L117" s="26"/>
      <c r="M117" s="26"/>
      <c r="N117" s="26"/>
      <c r="O117" s="26"/>
      <c r="P117" s="27"/>
      <c r="Q117" s="57"/>
      <c r="R117" s="57"/>
      <c r="S117" s="5"/>
      <c r="T117" s="5"/>
      <c r="U117" s="5"/>
    </row>
    <row r="118" spans="1:21" ht="15.75" customHeight="1">
      <c r="A118" s="5"/>
      <c r="B118" s="6"/>
      <c r="C118" s="6"/>
      <c r="D118" s="6"/>
      <c r="E118" s="6"/>
      <c r="F118" s="6"/>
      <c r="G118" s="6"/>
      <c r="H118" s="5"/>
      <c r="I118" s="5"/>
      <c r="J118" s="5"/>
      <c r="K118" s="63"/>
      <c r="L118" s="26"/>
      <c r="M118" s="26"/>
      <c r="N118" s="26"/>
      <c r="O118" s="26"/>
      <c r="P118" s="27"/>
      <c r="Q118" s="57"/>
      <c r="R118" s="57"/>
      <c r="S118" s="5"/>
      <c r="T118" s="5"/>
      <c r="U118" s="5"/>
    </row>
    <row r="119" spans="1:21" ht="15.75" customHeight="1">
      <c r="A119" s="5"/>
      <c r="B119" s="6"/>
      <c r="C119" s="6"/>
      <c r="D119" s="6"/>
      <c r="E119" s="6"/>
      <c r="F119" s="6"/>
      <c r="G119" s="6"/>
      <c r="H119" s="5"/>
      <c r="I119" s="5"/>
      <c r="J119" s="5"/>
      <c r="K119" s="63"/>
      <c r="L119" s="26"/>
      <c r="M119" s="26"/>
      <c r="N119" s="26"/>
      <c r="O119" s="26"/>
      <c r="P119" s="27"/>
      <c r="Q119" s="57"/>
      <c r="R119" s="57"/>
      <c r="S119" s="5"/>
      <c r="T119" s="5"/>
      <c r="U119" s="5"/>
    </row>
    <row r="120" spans="1:21" ht="15.75" customHeight="1">
      <c r="A120" s="5"/>
      <c r="B120" s="6"/>
      <c r="C120" s="6"/>
      <c r="D120" s="6"/>
      <c r="E120" s="6"/>
      <c r="F120" s="6"/>
      <c r="G120" s="6"/>
      <c r="H120" s="5"/>
      <c r="I120" s="5"/>
      <c r="J120" s="5"/>
      <c r="K120" s="63"/>
      <c r="L120" s="26"/>
      <c r="M120" s="26"/>
      <c r="N120" s="26"/>
      <c r="O120" s="26"/>
      <c r="P120" s="27"/>
      <c r="Q120" s="57"/>
      <c r="R120" s="57"/>
      <c r="S120" s="5"/>
      <c r="T120" s="5"/>
      <c r="U120" s="5"/>
    </row>
    <row r="121" spans="1:21" ht="15.75" customHeight="1">
      <c r="A121" s="5"/>
      <c r="B121" s="6"/>
      <c r="C121" s="6"/>
      <c r="D121" s="6"/>
      <c r="E121" s="6"/>
      <c r="F121" s="6"/>
      <c r="G121" s="6"/>
      <c r="H121" s="5"/>
      <c r="I121" s="5"/>
      <c r="J121" s="5"/>
      <c r="K121" s="63"/>
      <c r="L121" s="26"/>
      <c r="M121" s="26"/>
      <c r="N121" s="26"/>
      <c r="O121" s="26"/>
      <c r="P121" s="27"/>
      <c r="Q121" s="57"/>
      <c r="R121" s="57"/>
      <c r="S121" s="5"/>
      <c r="T121" s="5"/>
      <c r="U121" s="5"/>
    </row>
    <row r="122" spans="1:21" ht="15.75" customHeight="1">
      <c r="A122" s="5"/>
      <c r="B122" s="6"/>
      <c r="C122" s="6"/>
      <c r="D122" s="6"/>
      <c r="E122" s="6"/>
      <c r="F122" s="6"/>
      <c r="G122" s="6"/>
      <c r="H122" s="5"/>
      <c r="I122" s="5"/>
      <c r="J122" s="5"/>
      <c r="K122" s="63"/>
      <c r="L122" s="26"/>
      <c r="M122" s="26"/>
      <c r="N122" s="26"/>
      <c r="O122" s="26"/>
      <c r="P122" s="27"/>
      <c r="Q122" s="57"/>
      <c r="R122" s="57"/>
      <c r="S122" s="5"/>
      <c r="T122" s="5"/>
      <c r="U122" s="5"/>
    </row>
    <row r="123" spans="1:21" ht="15.75" customHeight="1">
      <c r="A123" s="5"/>
      <c r="B123" s="6"/>
      <c r="C123" s="6"/>
      <c r="D123" s="6"/>
      <c r="E123" s="6"/>
      <c r="F123" s="6"/>
      <c r="G123" s="6"/>
      <c r="H123" s="5"/>
      <c r="I123" s="5"/>
      <c r="J123" s="5"/>
      <c r="K123" s="63"/>
      <c r="L123" s="26"/>
      <c r="M123" s="26"/>
      <c r="N123" s="26"/>
      <c r="O123" s="26"/>
      <c r="P123" s="27"/>
      <c r="Q123" s="57"/>
      <c r="R123" s="57"/>
      <c r="S123" s="5"/>
      <c r="T123" s="5"/>
      <c r="U123" s="5"/>
    </row>
    <row r="124" spans="1:21" ht="15.75" customHeight="1">
      <c r="A124" s="5"/>
      <c r="B124" s="6"/>
      <c r="C124" s="6"/>
      <c r="D124" s="6"/>
      <c r="E124" s="6"/>
      <c r="F124" s="6"/>
      <c r="G124" s="6"/>
      <c r="H124" s="5"/>
      <c r="I124" s="5"/>
      <c r="J124" s="5"/>
      <c r="K124" s="63"/>
      <c r="L124" s="26"/>
      <c r="M124" s="26"/>
      <c r="N124" s="26"/>
      <c r="O124" s="26"/>
      <c r="P124" s="27"/>
      <c r="Q124" s="57"/>
      <c r="R124" s="57"/>
      <c r="S124" s="5"/>
      <c r="T124" s="5"/>
      <c r="U124" s="5"/>
    </row>
    <row r="125" spans="1:21" ht="15.75" customHeight="1">
      <c r="A125" s="5"/>
      <c r="B125" s="6"/>
      <c r="C125" s="6"/>
      <c r="D125" s="6"/>
      <c r="E125" s="6"/>
      <c r="F125" s="6"/>
      <c r="G125" s="6"/>
      <c r="H125" s="5"/>
      <c r="I125" s="5"/>
      <c r="J125" s="5"/>
      <c r="K125" s="63"/>
      <c r="L125" s="26"/>
      <c r="M125" s="26"/>
      <c r="N125" s="26"/>
      <c r="O125" s="26"/>
      <c r="P125" s="27"/>
      <c r="Q125" s="57"/>
      <c r="R125" s="57"/>
      <c r="S125" s="5"/>
      <c r="T125" s="5"/>
      <c r="U125" s="5"/>
    </row>
    <row r="126" spans="1:21" ht="15.75" customHeight="1">
      <c r="A126" s="5"/>
      <c r="B126" s="6"/>
      <c r="C126" s="6"/>
      <c r="D126" s="6"/>
      <c r="E126" s="6"/>
      <c r="F126" s="6"/>
      <c r="G126" s="6"/>
      <c r="H126" s="5"/>
      <c r="I126" s="5"/>
      <c r="J126" s="5"/>
      <c r="K126" s="63"/>
      <c r="L126" s="26"/>
      <c r="M126" s="26"/>
      <c r="N126" s="26"/>
      <c r="O126" s="26"/>
      <c r="P126" s="27"/>
      <c r="Q126" s="57"/>
      <c r="R126" s="57"/>
      <c r="S126" s="5"/>
      <c r="T126" s="5"/>
      <c r="U126" s="5"/>
    </row>
    <row r="127" spans="1:21" ht="15.75" customHeight="1">
      <c r="A127" s="5"/>
      <c r="B127" s="6"/>
      <c r="C127" s="6"/>
      <c r="D127" s="6"/>
      <c r="E127" s="6"/>
      <c r="F127" s="6"/>
      <c r="G127" s="6"/>
      <c r="H127" s="5"/>
      <c r="I127" s="5"/>
      <c r="J127" s="5"/>
      <c r="K127" s="63"/>
      <c r="L127" s="26"/>
      <c r="M127" s="26"/>
      <c r="N127" s="26"/>
      <c r="O127" s="26"/>
      <c r="P127" s="27"/>
      <c r="Q127" s="57"/>
      <c r="R127" s="57"/>
      <c r="S127" s="5"/>
      <c r="T127" s="5"/>
      <c r="U127" s="5"/>
    </row>
    <row r="128" spans="1:21" ht="15.75" customHeight="1">
      <c r="A128" s="5"/>
      <c r="B128" s="6"/>
      <c r="C128" s="6"/>
      <c r="D128" s="6"/>
      <c r="E128" s="6"/>
      <c r="F128" s="6"/>
      <c r="G128" s="6"/>
      <c r="H128" s="5"/>
      <c r="I128" s="5"/>
      <c r="J128" s="5"/>
      <c r="K128" s="63"/>
      <c r="L128" s="26"/>
      <c r="M128" s="26"/>
      <c r="N128" s="26"/>
      <c r="O128" s="26"/>
      <c r="P128" s="27"/>
      <c r="Q128" s="57"/>
      <c r="R128" s="57"/>
      <c r="S128" s="5"/>
      <c r="T128" s="5"/>
      <c r="U128" s="5"/>
    </row>
    <row r="129" spans="1:21" ht="15.75" customHeight="1">
      <c r="A129" s="5"/>
      <c r="B129" s="6"/>
      <c r="C129" s="6"/>
      <c r="D129" s="6"/>
      <c r="E129" s="6"/>
      <c r="F129" s="6"/>
      <c r="G129" s="6"/>
      <c r="H129" s="5"/>
      <c r="I129" s="5"/>
      <c r="J129" s="5"/>
      <c r="K129" s="63"/>
      <c r="L129" s="26"/>
      <c r="M129" s="26"/>
      <c r="N129" s="26"/>
      <c r="O129" s="26"/>
      <c r="P129" s="27"/>
      <c r="Q129" s="57"/>
      <c r="R129" s="57"/>
      <c r="S129" s="5"/>
      <c r="T129" s="5"/>
      <c r="U129" s="5"/>
    </row>
    <row r="130" spans="1:21" ht="15.75" customHeight="1">
      <c r="A130" s="5"/>
      <c r="B130" s="6"/>
      <c r="C130" s="6"/>
      <c r="D130" s="6"/>
      <c r="E130" s="6"/>
      <c r="F130" s="6"/>
      <c r="G130" s="6"/>
      <c r="H130" s="5"/>
      <c r="I130" s="5"/>
      <c r="J130" s="5"/>
      <c r="K130" s="63"/>
      <c r="L130" s="26"/>
      <c r="M130" s="26"/>
      <c r="N130" s="26"/>
      <c r="O130" s="26"/>
      <c r="P130" s="27"/>
      <c r="Q130" s="57"/>
      <c r="R130" s="57"/>
      <c r="S130" s="5"/>
      <c r="T130" s="5"/>
      <c r="U130" s="5"/>
    </row>
    <row r="131" spans="1:21" ht="15.75" customHeight="1">
      <c r="A131" s="5"/>
      <c r="B131" s="6"/>
      <c r="C131" s="6"/>
      <c r="D131" s="6"/>
      <c r="E131" s="6"/>
      <c r="F131" s="6"/>
      <c r="G131" s="6"/>
      <c r="H131" s="5"/>
      <c r="I131" s="5"/>
      <c r="J131" s="5"/>
      <c r="K131" s="63"/>
      <c r="L131" s="26"/>
      <c r="M131" s="26"/>
      <c r="N131" s="26"/>
      <c r="O131" s="26"/>
      <c r="P131" s="27"/>
      <c r="Q131" s="57"/>
      <c r="R131" s="57"/>
      <c r="S131" s="5"/>
      <c r="T131" s="5"/>
      <c r="U131" s="5"/>
    </row>
    <row r="132" spans="1:21" ht="15.75" customHeight="1">
      <c r="A132" s="5"/>
      <c r="B132" s="6"/>
      <c r="C132" s="6"/>
      <c r="D132" s="6"/>
      <c r="E132" s="6"/>
      <c r="F132" s="6"/>
      <c r="G132" s="6"/>
      <c r="H132" s="5"/>
      <c r="I132" s="5"/>
      <c r="J132" s="5"/>
      <c r="K132" s="63"/>
      <c r="L132" s="26"/>
      <c r="M132" s="26"/>
      <c r="N132" s="26"/>
      <c r="O132" s="26"/>
      <c r="P132" s="27"/>
      <c r="Q132" s="57"/>
      <c r="R132" s="57"/>
      <c r="S132" s="5"/>
      <c r="T132" s="5"/>
      <c r="U132" s="5"/>
    </row>
    <row r="133" spans="1:21" ht="15.75" customHeight="1">
      <c r="A133" s="5"/>
      <c r="B133" s="6"/>
      <c r="C133" s="6"/>
      <c r="D133" s="6"/>
      <c r="E133" s="6"/>
      <c r="F133" s="6"/>
      <c r="G133" s="6"/>
      <c r="H133" s="5"/>
      <c r="I133" s="5"/>
      <c r="J133" s="5"/>
      <c r="K133" s="63"/>
      <c r="L133" s="26"/>
      <c r="M133" s="26"/>
      <c r="N133" s="26"/>
      <c r="O133" s="26"/>
      <c r="P133" s="27"/>
      <c r="Q133" s="57"/>
      <c r="R133" s="57"/>
      <c r="S133" s="5"/>
      <c r="T133" s="5"/>
      <c r="U133" s="5"/>
    </row>
    <row r="134" spans="1:21" ht="15.75" customHeight="1">
      <c r="A134" s="5"/>
      <c r="B134" s="6"/>
      <c r="C134" s="6"/>
      <c r="D134" s="6"/>
      <c r="E134" s="6"/>
      <c r="F134" s="6"/>
      <c r="G134" s="6"/>
      <c r="H134" s="5"/>
      <c r="I134" s="5"/>
      <c r="J134" s="5"/>
      <c r="K134" s="63"/>
      <c r="L134" s="26"/>
      <c r="M134" s="26"/>
      <c r="N134" s="26"/>
      <c r="O134" s="26"/>
      <c r="P134" s="27"/>
      <c r="Q134" s="57"/>
      <c r="R134" s="57"/>
      <c r="S134" s="5"/>
      <c r="T134" s="5"/>
      <c r="U134" s="5"/>
    </row>
    <row r="135" spans="1:21" ht="15.75" customHeight="1">
      <c r="A135" s="5"/>
      <c r="B135" s="6"/>
      <c r="C135" s="6"/>
      <c r="D135" s="6"/>
      <c r="E135" s="6"/>
      <c r="F135" s="6"/>
      <c r="G135" s="6"/>
      <c r="H135" s="5"/>
      <c r="I135" s="5"/>
      <c r="J135" s="5"/>
      <c r="K135" s="63"/>
      <c r="L135" s="26"/>
      <c r="M135" s="26"/>
      <c r="N135" s="26"/>
      <c r="O135" s="26"/>
      <c r="P135" s="27"/>
      <c r="Q135" s="57"/>
      <c r="R135" s="57"/>
      <c r="S135" s="5"/>
      <c r="T135" s="5"/>
      <c r="U135" s="5"/>
    </row>
    <row r="136" spans="1:21" ht="15.75" customHeight="1">
      <c r="A136" s="5"/>
      <c r="B136" s="6"/>
      <c r="C136" s="6"/>
      <c r="D136" s="6"/>
      <c r="E136" s="6"/>
      <c r="F136" s="6"/>
      <c r="G136" s="6"/>
      <c r="H136" s="5"/>
      <c r="I136" s="5"/>
      <c r="J136" s="5"/>
      <c r="K136" s="63"/>
      <c r="L136" s="26"/>
      <c r="M136" s="26"/>
      <c r="N136" s="26"/>
      <c r="O136" s="26"/>
      <c r="P136" s="27"/>
      <c r="Q136" s="57"/>
      <c r="R136" s="57"/>
      <c r="S136" s="5"/>
      <c r="T136" s="5"/>
      <c r="U136" s="5"/>
    </row>
    <row r="137" spans="1:21" ht="15.75" customHeight="1">
      <c r="A137" s="5"/>
      <c r="B137" s="6"/>
      <c r="C137" s="6"/>
      <c r="D137" s="6"/>
      <c r="E137" s="6"/>
      <c r="F137" s="6"/>
      <c r="G137" s="6"/>
      <c r="H137" s="5"/>
      <c r="I137" s="5"/>
      <c r="J137" s="5"/>
      <c r="K137" s="63"/>
      <c r="L137" s="26"/>
      <c r="M137" s="26"/>
      <c r="N137" s="26"/>
      <c r="O137" s="26"/>
      <c r="P137" s="27"/>
      <c r="Q137" s="57"/>
      <c r="R137" s="57"/>
      <c r="S137" s="5"/>
      <c r="T137" s="5"/>
      <c r="U137" s="5"/>
    </row>
    <row r="138" spans="1:21" ht="15.75" customHeight="1">
      <c r="A138" s="5"/>
      <c r="B138" s="6"/>
      <c r="C138" s="6"/>
      <c r="D138" s="6"/>
      <c r="E138" s="6"/>
      <c r="F138" s="6"/>
      <c r="G138" s="6"/>
      <c r="H138" s="5"/>
      <c r="I138" s="5"/>
      <c r="J138" s="5"/>
      <c r="K138" s="63"/>
      <c r="L138" s="26"/>
      <c r="M138" s="26"/>
      <c r="N138" s="26"/>
      <c r="O138" s="26"/>
      <c r="P138" s="27"/>
      <c r="Q138" s="57"/>
      <c r="R138" s="57"/>
      <c r="S138" s="5"/>
      <c r="T138" s="5"/>
      <c r="U138" s="5"/>
    </row>
    <row r="139" spans="1:21" ht="15.75" customHeight="1">
      <c r="A139" s="5"/>
      <c r="B139" s="6"/>
      <c r="C139" s="6"/>
      <c r="D139" s="6"/>
      <c r="E139" s="6"/>
      <c r="F139" s="6"/>
      <c r="G139" s="6"/>
      <c r="H139" s="5"/>
      <c r="I139" s="5"/>
      <c r="J139" s="5"/>
      <c r="K139" s="63"/>
      <c r="L139" s="26"/>
      <c r="M139" s="26"/>
      <c r="N139" s="26"/>
      <c r="O139" s="26"/>
      <c r="P139" s="27"/>
      <c r="Q139" s="57"/>
      <c r="R139" s="57"/>
      <c r="S139" s="5"/>
      <c r="T139" s="5"/>
      <c r="U139" s="5"/>
    </row>
    <row r="140" spans="1:21" ht="15.75" customHeight="1">
      <c r="A140" s="5"/>
      <c r="B140" s="6"/>
      <c r="C140" s="6"/>
      <c r="D140" s="6"/>
      <c r="E140" s="6"/>
      <c r="F140" s="6"/>
      <c r="G140" s="6"/>
      <c r="H140" s="5"/>
      <c r="I140" s="5"/>
      <c r="J140" s="5"/>
      <c r="K140" s="63"/>
      <c r="L140" s="26"/>
      <c r="M140" s="26"/>
      <c r="N140" s="26"/>
      <c r="O140" s="26"/>
      <c r="P140" s="27"/>
      <c r="Q140" s="57"/>
      <c r="R140" s="57"/>
      <c r="S140" s="5"/>
      <c r="T140" s="5"/>
      <c r="U140" s="5"/>
    </row>
    <row r="141" spans="1:21" ht="15.75" customHeight="1">
      <c r="A141" s="5"/>
      <c r="B141" s="6"/>
      <c r="C141" s="6"/>
      <c r="D141" s="6"/>
      <c r="E141" s="6"/>
      <c r="F141" s="6"/>
      <c r="G141" s="6"/>
      <c r="H141" s="5"/>
      <c r="I141" s="5"/>
      <c r="J141" s="5"/>
      <c r="K141" s="63"/>
      <c r="L141" s="26"/>
      <c r="M141" s="26"/>
      <c r="N141" s="26"/>
      <c r="O141" s="26"/>
      <c r="P141" s="27"/>
      <c r="Q141" s="57"/>
      <c r="R141" s="57"/>
      <c r="S141" s="5"/>
      <c r="T141" s="5"/>
      <c r="U141" s="5"/>
    </row>
    <row r="142" spans="1:21" ht="15.75" customHeight="1">
      <c r="A142" s="5"/>
      <c r="B142" s="6"/>
      <c r="C142" s="6"/>
      <c r="D142" s="6"/>
      <c r="E142" s="6"/>
      <c r="F142" s="6"/>
      <c r="G142" s="6"/>
      <c r="H142" s="5"/>
      <c r="I142" s="5"/>
      <c r="J142" s="5"/>
      <c r="K142" s="63"/>
      <c r="L142" s="26"/>
      <c r="M142" s="26"/>
      <c r="N142" s="26"/>
      <c r="O142" s="26"/>
      <c r="P142" s="27"/>
      <c r="Q142" s="57"/>
      <c r="R142" s="57"/>
      <c r="S142" s="5"/>
      <c r="T142" s="5"/>
      <c r="U142" s="5"/>
    </row>
    <row r="143" spans="1:21" ht="15.75" customHeight="1">
      <c r="A143" s="5"/>
      <c r="B143" s="6"/>
      <c r="C143" s="6"/>
      <c r="D143" s="6"/>
      <c r="E143" s="6"/>
      <c r="F143" s="6"/>
      <c r="G143" s="6"/>
      <c r="H143" s="5"/>
      <c r="I143" s="5"/>
      <c r="J143" s="5"/>
      <c r="K143" s="63"/>
      <c r="L143" s="26"/>
      <c r="M143" s="26"/>
      <c r="N143" s="26"/>
      <c r="O143" s="26"/>
      <c r="P143" s="27"/>
      <c r="Q143" s="57"/>
      <c r="R143" s="57"/>
      <c r="S143" s="5"/>
      <c r="T143" s="5"/>
      <c r="U143" s="5"/>
    </row>
    <row r="144" spans="1:21" ht="15.75" customHeight="1">
      <c r="A144" s="5"/>
      <c r="B144" s="6"/>
      <c r="C144" s="6"/>
      <c r="D144" s="6"/>
      <c r="E144" s="6"/>
      <c r="F144" s="6"/>
      <c r="G144" s="6"/>
      <c r="H144" s="5"/>
      <c r="I144" s="5"/>
      <c r="J144" s="5"/>
      <c r="K144" s="63"/>
      <c r="L144" s="26"/>
      <c r="M144" s="26"/>
      <c r="N144" s="26"/>
      <c r="O144" s="26"/>
      <c r="P144" s="27"/>
      <c r="Q144" s="57"/>
      <c r="R144" s="57"/>
      <c r="S144" s="5"/>
      <c r="T144" s="5"/>
      <c r="U144" s="5"/>
    </row>
    <row r="145" spans="1:21" ht="15.75" customHeight="1">
      <c r="A145" s="5"/>
      <c r="B145" s="6"/>
      <c r="C145" s="6"/>
      <c r="D145" s="6"/>
      <c r="E145" s="6"/>
      <c r="F145" s="6"/>
      <c r="G145" s="6"/>
      <c r="H145" s="5"/>
      <c r="I145" s="5"/>
      <c r="J145" s="5"/>
      <c r="K145" s="63"/>
      <c r="L145" s="26"/>
      <c r="M145" s="26"/>
      <c r="N145" s="26"/>
      <c r="O145" s="26"/>
      <c r="P145" s="27"/>
      <c r="Q145" s="57"/>
      <c r="R145" s="57"/>
      <c r="S145" s="5"/>
      <c r="T145" s="5"/>
      <c r="U145" s="5"/>
    </row>
    <row r="146" spans="1:21" ht="15.75" customHeight="1">
      <c r="A146" s="5"/>
      <c r="B146" s="6"/>
      <c r="C146" s="6"/>
      <c r="D146" s="6"/>
      <c r="E146" s="6"/>
      <c r="F146" s="6"/>
      <c r="G146" s="6"/>
      <c r="H146" s="5"/>
      <c r="I146" s="5"/>
      <c r="J146" s="5"/>
      <c r="K146" s="63"/>
      <c r="L146" s="26"/>
      <c r="M146" s="26"/>
      <c r="N146" s="26"/>
      <c r="O146" s="26"/>
      <c r="P146" s="27"/>
      <c r="Q146" s="57"/>
      <c r="R146" s="57"/>
      <c r="S146" s="5"/>
      <c r="T146" s="5"/>
      <c r="U146" s="5"/>
    </row>
    <row r="147" spans="1:21" ht="15.75" customHeight="1">
      <c r="A147" s="5"/>
      <c r="B147" s="6"/>
      <c r="C147" s="6"/>
      <c r="D147" s="6"/>
      <c r="E147" s="6"/>
      <c r="F147" s="6"/>
      <c r="G147" s="6"/>
      <c r="H147" s="5"/>
      <c r="I147" s="5"/>
      <c r="J147" s="5"/>
      <c r="K147" s="63"/>
      <c r="L147" s="26"/>
      <c r="M147" s="26"/>
      <c r="N147" s="26"/>
      <c r="O147" s="26"/>
      <c r="P147" s="27"/>
      <c r="Q147" s="57"/>
      <c r="R147" s="57"/>
      <c r="S147" s="5"/>
      <c r="T147" s="5"/>
      <c r="U147" s="5"/>
    </row>
    <row r="148" spans="1:21" ht="15.75" customHeight="1">
      <c r="A148" s="5"/>
      <c r="B148" s="6"/>
      <c r="C148" s="6"/>
      <c r="D148" s="6"/>
      <c r="E148" s="6"/>
      <c r="F148" s="6"/>
      <c r="G148" s="6"/>
      <c r="H148" s="5"/>
      <c r="I148" s="5"/>
      <c r="J148" s="5"/>
      <c r="K148" s="63"/>
      <c r="L148" s="26"/>
      <c r="M148" s="26"/>
      <c r="N148" s="26"/>
      <c r="O148" s="26"/>
      <c r="P148" s="27"/>
      <c r="Q148" s="57"/>
      <c r="R148" s="57"/>
      <c r="S148" s="5"/>
      <c r="T148" s="5"/>
      <c r="U148" s="5"/>
    </row>
    <row r="149" spans="1:21" ht="15.75" customHeight="1">
      <c r="A149" s="5"/>
      <c r="B149" s="6"/>
      <c r="C149" s="6"/>
      <c r="D149" s="6"/>
      <c r="E149" s="6"/>
      <c r="F149" s="6"/>
      <c r="G149" s="6"/>
      <c r="H149" s="5"/>
      <c r="I149" s="5"/>
      <c r="J149" s="5"/>
      <c r="K149" s="63"/>
      <c r="L149" s="26"/>
      <c r="M149" s="26"/>
      <c r="N149" s="26"/>
      <c r="O149" s="26"/>
      <c r="P149" s="27"/>
      <c r="Q149" s="57"/>
      <c r="R149" s="57"/>
      <c r="S149" s="5"/>
      <c r="T149" s="5"/>
      <c r="U149" s="5"/>
    </row>
    <row r="150" spans="1:21" ht="15.75" customHeight="1">
      <c r="A150" s="5"/>
      <c r="B150" s="6"/>
      <c r="C150" s="6"/>
      <c r="D150" s="6"/>
      <c r="E150" s="6"/>
      <c r="F150" s="6"/>
      <c r="G150" s="6"/>
      <c r="H150" s="5"/>
      <c r="I150" s="5"/>
      <c r="J150" s="5"/>
      <c r="K150" s="63"/>
      <c r="L150" s="26"/>
      <c r="M150" s="26"/>
      <c r="N150" s="26"/>
      <c r="O150" s="26"/>
      <c r="P150" s="27"/>
      <c r="Q150" s="57"/>
      <c r="R150" s="57"/>
      <c r="S150" s="5"/>
      <c r="T150" s="5"/>
      <c r="U150" s="5"/>
    </row>
    <row r="151" spans="1:21" ht="15.75" customHeight="1">
      <c r="A151" s="5"/>
      <c r="B151" s="6"/>
      <c r="C151" s="6"/>
      <c r="D151" s="6"/>
      <c r="E151" s="6"/>
      <c r="F151" s="6"/>
      <c r="G151" s="6"/>
      <c r="H151" s="5"/>
      <c r="I151" s="5"/>
      <c r="J151" s="5"/>
      <c r="K151" s="63"/>
      <c r="L151" s="26"/>
      <c r="M151" s="26"/>
      <c r="N151" s="26"/>
      <c r="O151" s="26"/>
      <c r="P151" s="27"/>
      <c r="Q151" s="57"/>
      <c r="R151" s="57"/>
      <c r="S151" s="5"/>
      <c r="T151" s="5"/>
      <c r="U151" s="5"/>
    </row>
    <row r="152" spans="1:21" ht="15.75" customHeight="1">
      <c r="A152" s="5"/>
      <c r="B152" s="6"/>
      <c r="C152" s="6"/>
      <c r="D152" s="6"/>
      <c r="E152" s="6"/>
      <c r="F152" s="6"/>
      <c r="G152" s="6"/>
      <c r="H152" s="5"/>
      <c r="I152" s="5"/>
      <c r="J152" s="5"/>
      <c r="K152" s="63"/>
      <c r="L152" s="26"/>
      <c r="M152" s="26"/>
      <c r="N152" s="26"/>
      <c r="O152" s="26"/>
      <c r="P152" s="27"/>
      <c r="Q152" s="57"/>
      <c r="R152" s="57"/>
      <c r="S152" s="5"/>
      <c r="T152" s="5"/>
      <c r="U152" s="5"/>
    </row>
    <row r="153" spans="1:21" ht="15.75" customHeight="1">
      <c r="A153" s="5"/>
      <c r="B153" s="6"/>
      <c r="C153" s="6"/>
      <c r="D153" s="6"/>
      <c r="E153" s="6"/>
      <c r="F153" s="6"/>
      <c r="G153" s="6"/>
      <c r="H153" s="5"/>
      <c r="I153" s="5"/>
      <c r="J153" s="5"/>
      <c r="K153" s="63"/>
      <c r="L153" s="26"/>
      <c r="M153" s="26"/>
      <c r="N153" s="26"/>
      <c r="O153" s="26"/>
      <c r="P153" s="27"/>
      <c r="Q153" s="57"/>
      <c r="R153" s="57"/>
      <c r="S153" s="5"/>
      <c r="T153" s="5"/>
      <c r="U153" s="5"/>
    </row>
    <row r="154" spans="1:21" ht="15.75" customHeight="1">
      <c r="A154" s="5"/>
      <c r="B154" s="6"/>
      <c r="C154" s="6"/>
      <c r="D154" s="6"/>
      <c r="E154" s="6"/>
      <c r="F154" s="6"/>
      <c r="G154" s="6"/>
      <c r="H154" s="5"/>
      <c r="I154" s="5"/>
      <c r="J154" s="5"/>
      <c r="K154" s="63"/>
      <c r="L154" s="26"/>
      <c r="M154" s="26"/>
      <c r="N154" s="26"/>
      <c r="O154" s="26"/>
      <c r="P154" s="27"/>
      <c r="Q154" s="57"/>
      <c r="R154" s="57"/>
      <c r="S154" s="5"/>
      <c r="T154" s="5"/>
      <c r="U154" s="5"/>
    </row>
    <row r="155" spans="1:21" ht="15.75" customHeight="1">
      <c r="A155" s="5"/>
      <c r="B155" s="6"/>
      <c r="C155" s="6"/>
      <c r="D155" s="6"/>
      <c r="E155" s="6"/>
      <c r="F155" s="6"/>
      <c r="G155" s="6"/>
      <c r="H155" s="5"/>
      <c r="I155" s="5"/>
      <c r="J155" s="5"/>
      <c r="K155" s="63"/>
      <c r="L155" s="26"/>
      <c r="M155" s="26"/>
      <c r="N155" s="26"/>
      <c r="O155" s="26"/>
      <c r="P155" s="27"/>
      <c r="Q155" s="57"/>
      <c r="R155" s="57"/>
      <c r="S155" s="5"/>
      <c r="T155" s="5"/>
      <c r="U155" s="5"/>
    </row>
    <row r="156" spans="1:21" ht="15.75" customHeight="1">
      <c r="A156" s="5"/>
      <c r="B156" s="6"/>
      <c r="C156" s="6"/>
      <c r="D156" s="6"/>
      <c r="E156" s="6"/>
      <c r="F156" s="6"/>
      <c r="G156" s="6"/>
      <c r="H156" s="5"/>
      <c r="I156" s="5"/>
      <c r="J156" s="5"/>
      <c r="K156" s="63"/>
      <c r="L156" s="26"/>
      <c r="M156" s="26"/>
      <c r="N156" s="26"/>
      <c r="O156" s="26"/>
      <c r="P156" s="27"/>
      <c r="Q156" s="57"/>
      <c r="R156" s="57"/>
      <c r="S156" s="5"/>
      <c r="T156" s="5"/>
      <c r="U156" s="5"/>
    </row>
    <row r="157" spans="1:21" ht="15.75" customHeight="1">
      <c r="A157" s="5"/>
      <c r="B157" s="6"/>
      <c r="C157" s="6"/>
      <c r="D157" s="6"/>
      <c r="E157" s="6"/>
      <c r="F157" s="6"/>
      <c r="G157" s="6"/>
      <c r="H157" s="5"/>
      <c r="I157" s="5"/>
      <c r="J157" s="5"/>
      <c r="K157" s="63"/>
      <c r="L157" s="26"/>
      <c r="M157" s="26"/>
      <c r="N157" s="26"/>
      <c r="O157" s="26"/>
      <c r="P157" s="27"/>
      <c r="Q157" s="57"/>
      <c r="R157" s="57"/>
      <c r="S157" s="5"/>
      <c r="T157" s="5"/>
      <c r="U157" s="5"/>
    </row>
    <row r="158" spans="1:21" ht="15.75" customHeight="1">
      <c r="A158" s="5"/>
      <c r="B158" s="6"/>
      <c r="C158" s="6"/>
      <c r="D158" s="6"/>
      <c r="E158" s="6"/>
      <c r="F158" s="6"/>
      <c r="G158" s="6"/>
      <c r="H158" s="5"/>
      <c r="I158" s="5"/>
      <c r="J158" s="5"/>
      <c r="K158" s="63"/>
      <c r="L158" s="26"/>
      <c r="M158" s="26"/>
      <c r="N158" s="26"/>
      <c r="O158" s="26"/>
      <c r="P158" s="27"/>
      <c r="Q158" s="57"/>
      <c r="R158" s="57"/>
      <c r="S158" s="5"/>
      <c r="T158" s="5"/>
      <c r="U158" s="5"/>
    </row>
    <row r="159" spans="1:21" ht="15.75" customHeight="1">
      <c r="A159" s="5"/>
      <c r="B159" s="6"/>
      <c r="C159" s="6"/>
      <c r="D159" s="6"/>
      <c r="E159" s="6"/>
      <c r="F159" s="6"/>
      <c r="G159" s="6"/>
      <c r="H159" s="5"/>
      <c r="I159" s="5"/>
      <c r="J159" s="5"/>
      <c r="K159" s="63"/>
      <c r="L159" s="26"/>
      <c r="M159" s="26"/>
      <c r="N159" s="26"/>
      <c r="O159" s="26"/>
      <c r="P159" s="27"/>
      <c r="Q159" s="57"/>
      <c r="R159" s="57"/>
      <c r="S159" s="5"/>
      <c r="T159" s="5"/>
      <c r="U159" s="5"/>
    </row>
    <row r="160" spans="1:21" ht="15.75" customHeight="1">
      <c r="A160" s="5"/>
      <c r="B160" s="6"/>
      <c r="C160" s="6"/>
      <c r="D160" s="6"/>
      <c r="E160" s="6"/>
      <c r="F160" s="6"/>
      <c r="G160" s="6"/>
      <c r="H160" s="5"/>
      <c r="I160" s="5"/>
      <c r="J160" s="5"/>
      <c r="K160" s="63"/>
      <c r="L160" s="26"/>
      <c r="M160" s="26"/>
      <c r="N160" s="26"/>
      <c r="O160" s="26"/>
      <c r="P160" s="27"/>
      <c r="Q160" s="57"/>
      <c r="R160" s="57"/>
      <c r="S160" s="5"/>
      <c r="T160" s="5"/>
      <c r="U160" s="5"/>
    </row>
    <row r="161" spans="1:21" ht="15.75" customHeight="1">
      <c r="A161" s="5"/>
      <c r="B161" s="6"/>
      <c r="C161" s="6"/>
      <c r="D161" s="6"/>
      <c r="E161" s="6"/>
      <c r="F161" s="6"/>
      <c r="G161" s="6"/>
      <c r="H161" s="5"/>
      <c r="I161" s="5"/>
      <c r="J161" s="5"/>
      <c r="K161" s="63"/>
      <c r="L161" s="26"/>
      <c r="M161" s="26"/>
      <c r="N161" s="26"/>
      <c r="O161" s="26"/>
      <c r="P161" s="27"/>
      <c r="Q161" s="57"/>
      <c r="R161" s="57"/>
      <c r="S161" s="5"/>
      <c r="T161" s="5"/>
      <c r="U161" s="5"/>
    </row>
    <row r="162" spans="1:21" ht="15.75" customHeight="1">
      <c r="A162" s="5"/>
      <c r="B162" s="6"/>
      <c r="C162" s="6"/>
      <c r="D162" s="6"/>
      <c r="E162" s="6"/>
      <c r="F162" s="6"/>
      <c r="G162" s="6"/>
      <c r="H162" s="5"/>
      <c r="I162" s="5"/>
      <c r="J162" s="5"/>
      <c r="K162" s="63"/>
      <c r="L162" s="26"/>
      <c r="M162" s="26"/>
      <c r="N162" s="26"/>
      <c r="O162" s="26"/>
      <c r="P162" s="27"/>
      <c r="Q162" s="57"/>
      <c r="R162" s="57"/>
      <c r="S162" s="5"/>
      <c r="T162" s="5"/>
      <c r="U162" s="5"/>
    </row>
    <row r="163" spans="1:21" ht="15.75" customHeight="1">
      <c r="A163" s="5"/>
      <c r="B163" s="6"/>
      <c r="C163" s="6"/>
      <c r="D163" s="6"/>
      <c r="E163" s="6"/>
      <c r="F163" s="6"/>
      <c r="G163" s="6"/>
      <c r="H163" s="5"/>
      <c r="I163" s="5"/>
      <c r="J163" s="5"/>
      <c r="K163" s="63"/>
      <c r="L163" s="26"/>
      <c r="M163" s="26"/>
      <c r="N163" s="26"/>
      <c r="O163" s="26"/>
      <c r="P163" s="27"/>
      <c r="Q163" s="57"/>
      <c r="R163" s="57"/>
      <c r="S163" s="5"/>
      <c r="T163" s="5"/>
      <c r="U163" s="5"/>
    </row>
    <row r="164" spans="1:21" ht="15.75" customHeight="1">
      <c r="A164" s="5"/>
      <c r="B164" s="6"/>
      <c r="C164" s="6"/>
      <c r="D164" s="6"/>
      <c r="E164" s="6"/>
      <c r="F164" s="6"/>
      <c r="G164" s="6"/>
      <c r="H164" s="5"/>
      <c r="I164" s="5"/>
      <c r="J164" s="5"/>
      <c r="K164" s="63"/>
      <c r="L164" s="26"/>
      <c r="M164" s="26"/>
      <c r="N164" s="26"/>
      <c r="O164" s="26"/>
      <c r="P164" s="27"/>
      <c r="Q164" s="57"/>
      <c r="R164" s="57"/>
      <c r="S164" s="5"/>
      <c r="T164" s="5"/>
      <c r="U164" s="5"/>
    </row>
    <row r="165" spans="1:21" ht="15.75" customHeight="1">
      <c r="A165" s="5"/>
      <c r="B165" s="6"/>
      <c r="C165" s="6"/>
      <c r="D165" s="6"/>
      <c r="E165" s="6"/>
      <c r="F165" s="6"/>
      <c r="G165" s="6"/>
      <c r="H165" s="5"/>
      <c r="I165" s="5"/>
      <c r="J165" s="5"/>
      <c r="K165" s="63"/>
      <c r="L165" s="26"/>
      <c r="M165" s="26"/>
      <c r="N165" s="26"/>
      <c r="O165" s="26"/>
      <c r="P165" s="27"/>
      <c r="Q165" s="57"/>
      <c r="R165" s="57"/>
      <c r="S165" s="5"/>
      <c r="T165" s="5"/>
      <c r="U165" s="5"/>
    </row>
    <row r="166" spans="1:21" ht="15.75" customHeight="1">
      <c r="A166" s="5"/>
      <c r="B166" s="6"/>
      <c r="C166" s="6"/>
      <c r="D166" s="6"/>
      <c r="E166" s="6"/>
      <c r="F166" s="6"/>
      <c r="G166" s="6"/>
      <c r="H166" s="5"/>
      <c r="I166" s="5"/>
      <c r="J166" s="5"/>
      <c r="K166" s="63"/>
      <c r="L166" s="26"/>
      <c r="M166" s="26"/>
      <c r="N166" s="26"/>
      <c r="O166" s="26"/>
      <c r="P166" s="27"/>
      <c r="Q166" s="57"/>
      <c r="R166" s="57"/>
      <c r="S166" s="5"/>
      <c r="T166" s="5"/>
      <c r="U166" s="5"/>
    </row>
    <row r="167" spans="1:21" ht="15.75" customHeight="1">
      <c r="A167" s="5"/>
      <c r="B167" s="6"/>
      <c r="C167" s="6"/>
      <c r="D167" s="6"/>
      <c r="E167" s="6"/>
      <c r="F167" s="6"/>
      <c r="G167" s="6"/>
      <c r="H167" s="5"/>
      <c r="I167" s="5"/>
      <c r="J167" s="5"/>
      <c r="K167" s="63"/>
      <c r="L167" s="26"/>
      <c r="M167" s="26"/>
      <c r="N167" s="26"/>
      <c r="O167" s="26"/>
      <c r="P167" s="27"/>
      <c r="Q167" s="57"/>
      <c r="R167" s="57"/>
      <c r="S167" s="5"/>
      <c r="T167" s="5"/>
      <c r="U167" s="5"/>
    </row>
    <row r="168" spans="1:21" ht="15.75" customHeight="1">
      <c r="A168" s="5"/>
      <c r="B168" s="6"/>
      <c r="C168" s="6"/>
      <c r="D168" s="6"/>
      <c r="E168" s="6"/>
      <c r="F168" s="6"/>
      <c r="G168" s="6"/>
      <c r="H168" s="5"/>
      <c r="I168" s="5"/>
      <c r="J168" s="5"/>
      <c r="K168" s="63"/>
      <c r="L168" s="26"/>
      <c r="M168" s="26"/>
      <c r="N168" s="26"/>
      <c r="O168" s="26"/>
      <c r="P168" s="27"/>
      <c r="Q168" s="57"/>
      <c r="R168" s="57"/>
      <c r="S168" s="5"/>
      <c r="T168" s="5"/>
      <c r="U168" s="5"/>
    </row>
    <row r="169" spans="1:21" ht="15.75" customHeight="1">
      <c r="A169" s="5"/>
      <c r="B169" s="6"/>
      <c r="C169" s="6"/>
      <c r="D169" s="6"/>
      <c r="E169" s="6"/>
      <c r="F169" s="6"/>
      <c r="G169" s="6"/>
      <c r="H169" s="5"/>
      <c r="I169" s="5"/>
      <c r="J169" s="5"/>
      <c r="K169" s="63"/>
      <c r="L169" s="26"/>
      <c r="M169" s="26"/>
      <c r="N169" s="26"/>
      <c r="O169" s="26"/>
      <c r="P169" s="27"/>
      <c r="Q169" s="57"/>
      <c r="R169" s="57"/>
      <c r="S169" s="5"/>
      <c r="T169" s="5"/>
      <c r="U169" s="5"/>
    </row>
    <row r="170" spans="1:21" ht="15.75" customHeight="1">
      <c r="A170" s="5"/>
      <c r="B170" s="6"/>
      <c r="C170" s="6"/>
      <c r="D170" s="6"/>
      <c r="E170" s="6"/>
      <c r="F170" s="6"/>
      <c r="G170" s="6"/>
      <c r="H170" s="5"/>
      <c r="I170" s="5"/>
      <c r="J170" s="5"/>
      <c r="K170" s="63"/>
      <c r="L170" s="26"/>
      <c r="M170" s="26"/>
      <c r="N170" s="26"/>
      <c r="O170" s="26"/>
      <c r="P170" s="27"/>
      <c r="Q170" s="57"/>
      <c r="R170" s="57"/>
      <c r="S170" s="5"/>
      <c r="T170" s="5"/>
      <c r="U170" s="5"/>
    </row>
    <row r="171" spans="1:21" ht="15.75" customHeight="1">
      <c r="A171" s="5"/>
      <c r="B171" s="6"/>
      <c r="C171" s="6"/>
      <c r="D171" s="6"/>
      <c r="E171" s="6"/>
      <c r="F171" s="6"/>
      <c r="G171" s="6"/>
      <c r="H171" s="5"/>
      <c r="I171" s="5"/>
      <c r="J171" s="5"/>
      <c r="K171" s="63"/>
      <c r="L171" s="26"/>
      <c r="M171" s="26"/>
      <c r="N171" s="26"/>
      <c r="O171" s="26"/>
      <c r="P171" s="27"/>
      <c r="Q171" s="57"/>
      <c r="R171" s="57"/>
      <c r="S171" s="5"/>
      <c r="T171" s="5"/>
      <c r="U171" s="5"/>
    </row>
    <row r="172" spans="1:21" ht="15.75" customHeight="1">
      <c r="A172" s="5"/>
      <c r="B172" s="6"/>
      <c r="C172" s="6"/>
      <c r="D172" s="6"/>
      <c r="E172" s="6"/>
      <c r="F172" s="6"/>
      <c r="G172" s="6"/>
      <c r="H172" s="5"/>
      <c r="I172" s="5"/>
      <c r="J172" s="5"/>
      <c r="K172" s="63"/>
      <c r="L172" s="26"/>
      <c r="M172" s="26"/>
      <c r="N172" s="26"/>
      <c r="O172" s="26"/>
      <c r="P172" s="27"/>
      <c r="Q172" s="57"/>
      <c r="R172" s="57"/>
      <c r="S172" s="5"/>
      <c r="T172" s="5"/>
      <c r="U172" s="5"/>
    </row>
    <row r="173" spans="1:21" ht="15.75" customHeight="1">
      <c r="A173" s="5"/>
      <c r="B173" s="6"/>
      <c r="C173" s="6"/>
      <c r="D173" s="6"/>
      <c r="E173" s="6"/>
      <c r="F173" s="6"/>
      <c r="G173" s="6"/>
      <c r="H173" s="5"/>
      <c r="I173" s="5"/>
      <c r="J173" s="5"/>
      <c r="K173" s="63"/>
      <c r="L173" s="26"/>
      <c r="M173" s="26"/>
      <c r="N173" s="26"/>
      <c r="O173" s="26"/>
      <c r="P173" s="27"/>
      <c r="Q173" s="57"/>
      <c r="R173" s="57"/>
      <c r="S173" s="5"/>
      <c r="T173" s="5"/>
      <c r="U173" s="5"/>
    </row>
    <row r="174" spans="1:21" ht="15.75" customHeight="1">
      <c r="A174" s="5"/>
      <c r="B174" s="6"/>
      <c r="C174" s="6"/>
      <c r="D174" s="6"/>
      <c r="E174" s="6"/>
      <c r="F174" s="6"/>
      <c r="G174" s="6"/>
      <c r="H174" s="5"/>
      <c r="I174" s="5"/>
      <c r="J174" s="5"/>
      <c r="K174" s="63"/>
      <c r="L174" s="26"/>
      <c r="M174" s="26"/>
      <c r="N174" s="26"/>
      <c r="O174" s="26"/>
      <c r="P174" s="27"/>
      <c r="Q174" s="57"/>
      <c r="R174" s="57"/>
      <c r="S174" s="5"/>
      <c r="T174" s="5"/>
      <c r="U174" s="5"/>
    </row>
    <row r="175" spans="1:21" ht="15.75" customHeight="1">
      <c r="A175" s="5"/>
      <c r="B175" s="6"/>
      <c r="C175" s="6"/>
      <c r="D175" s="6"/>
      <c r="E175" s="6"/>
      <c r="F175" s="6"/>
      <c r="G175" s="6"/>
      <c r="H175" s="5"/>
      <c r="I175" s="5"/>
      <c r="J175" s="5"/>
      <c r="K175" s="63"/>
      <c r="L175" s="26"/>
      <c r="M175" s="26"/>
      <c r="N175" s="26"/>
      <c r="O175" s="26"/>
      <c r="P175" s="27"/>
      <c r="Q175" s="57"/>
      <c r="R175" s="57"/>
      <c r="S175" s="5"/>
      <c r="T175" s="5"/>
      <c r="U175" s="5"/>
    </row>
    <row r="176" spans="1:21" ht="15.75" customHeight="1">
      <c r="A176" s="5"/>
      <c r="B176" s="6"/>
      <c r="C176" s="6"/>
      <c r="D176" s="6"/>
      <c r="E176" s="6"/>
      <c r="F176" s="6"/>
      <c r="G176" s="6"/>
      <c r="H176" s="5"/>
      <c r="I176" s="5"/>
      <c r="J176" s="5"/>
      <c r="K176" s="63"/>
      <c r="L176" s="26"/>
      <c r="M176" s="26"/>
      <c r="N176" s="26"/>
      <c r="O176" s="26"/>
      <c r="P176" s="27"/>
      <c r="Q176" s="57"/>
      <c r="R176" s="57"/>
      <c r="S176" s="5"/>
      <c r="T176" s="5"/>
      <c r="U176" s="5"/>
    </row>
    <row r="177" spans="1:21" ht="15.75" customHeight="1">
      <c r="A177" s="5"/>
      <c r="B177" s="6"/>
      <c r="C177" s="6"/>
      <c r="D177" s="6"/>
      <c r="E177" s="6"/>
      <c r="F177" s="6"/>
      <c r="G177" s="6"/>
      <c r="H177" s="5"/>
      <c r="I177" s="5"/>
      <c r="J177" s="5"/>
      <c r="K177" s="63"/>
      <c r="L177" s="26"/>
      <c r="M177" s="26"/>
      <c r="N177" s="26"/>
      <c r="O177" s="26"/>
      <c r="P177" s="27"/>
      <c r="Q177" s="57"/>
      <c r="R177" s="57"/>
      <c r="S177" s="5"/>
      <c r="T177" s="5"/>
      <c r="U177" s="5"/>
    </row>
    <row r="178" spans="1:21" ht="15.75" customHeight="1">
      <c r="A178" s="5"/>
      <c r="B178" s="6"/>
      <c r="C178" s="6"/>
      <c r="D178" s="6"/>
      <c r="E178" s="6"/>
      <c r="F178" s="6"/>
      <c r="G178" s="6"/>
      <c r="H178" s="5"/>
      <c r="I178" s="5"/>
      <c r="J178" s="5"/>
      <c r="K178" s="63"/>
      <c r="L178" s="26"/>
      <c r="M178" s="26"/>
      <c r="N178" s="26"/>
      <c r="O178" s="26"/>
      <c r="P178" s="27"/>
      <c r="Q178" s="57"/>
      <c r="R178" s="57"/>
      <c r="S178" s="5"/>
      <c r="T178" s="5"/>
      <c r="U178" s="5"/>
    </row>
    <row r="179" spans="1:21" ht="15.75" customHeight="1">
      <c r="A179" s="5"/>
      <c r="B179" s="6"/>
      <c r="C179" s="6"/>
      <c r="D179" s="6"/>
      <c r="E179" s="6"/>
      <c r="F179" s="6"/>
      <c r="G179" s="6"/>
      <c r="H179" s="5"/>
      <c r="I179" s="5"/>
      <c r="J179" s="5"/>
      <c r="K179" s="63"/>
      <c r="L179" s="26"/>
      <c r="M179" s="26"/>
      <c r="N179" s="26"/>
      <c r="O179" s="26"/>
      <c r="P179" s="27"/>
      <c r="Q179" s="57"/>
      <c r="R179" s="57"/>
      <c r="S179" s="5"/>
      <c r="T179" s="5"/>
      <c r="U179" s="5"/>
    </row>
    <row r="180" spans="1:21" ht="15.75" customHeight="1">
      <c r="A180" s="5"/>
      <c r="B180" s="6"/>
      <c r="C180" s="6"/>
      <c r="D180" s="6"/>
      <c r="E180" s="6"/>
      <c r="F180" s="6"/>
      <c r="G180" s="6"/>
      <c r="H180" s="5"/>
      <c r="I180" s="5"/>
      <c r="J180" s="5"/>
      <c r="K180" s="63"/>
      <c r="L180" s="26"/>
      <c r="M180" s="26"/>
      <c r="N180" s="26"/>
      <c r="O180" s="26"/>
      <c r="P180" s="27"/>
      <c r="Q180" s="57"/>
      <c r="R180" s="57"/>
      <c r="S180" s="5"/>
      <c r="T180" s="5"/>
      <c r="U180" s="5"/>
    </row>
    <row r="181" spans="1:21" ht="15.75" customHeight="1">
      <c r="A181" s="5"/>
      <c r="B181" s="6"/>
      <c r="C181" s="6"/>
      <c r="D181" s="6"/>
      <c r="E181" s="6"/>
      <c r="F181" s="6"/>
      <c r="G181" s="6"/>
      <c r="H181" s="5"/>
      <c r="I181" s="5"/>
      <c r="J181" s="5"/>
      <c r="K181" s="63"/>
      <c r="L181" s="26"/>
      <c r="M181" s="26"/>
      <c r="N181" s="26"/>
      <c r="O181" s="26"/>
      <c r="P181" s="27"/>
      <c r="Q181" s="57"/>
      <c r="R181" s="57"/>
      <c r="S181" s="5"/>
      <c r="T181" s="5"/>
      <c r="U181" s="5"/>
    </row>
    <row r="182" spans="1:21" ht="15.75" customHeight="1">
      <c r="A182" s="5"/>
      <c r="B182" s="6"/>
      <c r="C182" s="6"/>
      <c r="D182" s="6"/>
      <c r="E182" s="6"/>
      <c r="F182" s="6"/>
      <c r="G182" s="6"/>
      <c r="H182" s="5"/>
      <c r="I182" s="5"/>
      <c r="J182" s="5"/>
      <c r="K182" s="63"/>
      <c r="L182" s="26"/>
      <c r="M182" s="26"/>
      <c r="N182" s="26"/>
      <c r="O182" s="26"/>
      <c r="P182" s="27"/>
      <c r="Q182" s="57"/>
      <c r="R182" s="57"/>
      <c r="S182" s="5"/>
      <c r="T182" s="5"/>
      <c r="U182" s="5"/>
    </row>
    <row r="183" spans="1:21" ht="15.75" customHeight="1">
      <c r="A183" s="5"/>
      <c r="B183" s="6"/>
      <c r="C183" s="6"/>
      <c r="D183" s="6"/>
      <c r="E183" s="6"/>
      <c r="F183" s="6"/>
      <c r="G183" s="6"/>
      <c r="H183" s="5"/>
      <c r="I183" s="5"/>
      <c r="J183" s="5"/>
      <c r="K183" s="63"/>
      <c r="L183" s="26"/>
      <c r="M183" s="26"/>
      <c r="N183" s="26"/>
      <c r="O183" s="26"/>
      <c r="P183" s="27"/>
      <c r="Q183" s="57"/>
      <c r="R183" s="57"/>
      <c r="S183" s="5"/>
      <c r="T183" s="5"/>
      <c r="U183" s="5"/>
    </row>
    <row r="184" spans="1:21" ht="15.75" customHeight="1">
      <c r="A184" s="5"/>
      <c r="B184" s="6"/>
      <c r="C184" s="6"/>
      <c r="D184" s="6"/>
      <c r="E184" s="6"/>
      <c r="F184" s="6"/>
      <c r="G184" s="6"/>
      <c r="H184" s="5"/>
      <c r="I184" s="5"/>
      <c r="J184" s="5"/>
      <c r="K184" s="63"/>
      <c r="L184" s="26"/>
      <c r="M184" s="26"/>
      <c r="N184" s="26"/>
      <c r="O184" s="26"/>
      <c r="P184" s="27"/>
      <c r="Q184" s="57"/>
      <c r="R184" s="57"/>
      <c r="S184" s="5"/>
      <c r="T184" s="5"/>
      <c r="U184" s="5"/>
    </row>
    <row r="185" spans="1:21" ht="15.75" customHeight="1">
      <c r="A185" s="5"/>
      <c r="B185" s="6"/>
      <c r="C185" s="6"/>
      <c r="D185" s="6"/>
      <c r="E185" s="6"/>
      <c r="F185" s="6"/>
      <c r="G185" s="6"/>
      <c r="H185" s="5"/>
      <c r="I185" s="5"/>
      <c r="J185" s="5"/>
      <c r="K185" s="63"/>
      <c r="L185" s="26"/>
      <c r="M185" s="26"/>
      <c r="N185" s="26"/>
      <c r="O185" s="26"/>
      <c r="P185" s="27"/>
      <c r="Q185" s="57"/>
      <c r="R185" s="57"/>
      <c r="S185" s="5"/>
      <c r="T185" s="5"/>
      <c r="U185" s="5"/>
    </row>
    <row r="186" spans="1:21" ht="15.75" customHeight="1">
      <c r="A186" s="5"/>
      <c r="B186" s="6"/>
      <c r="C186" s="6"/>
      <c r="D186" s="6"/>
      <c r="E186" s="6"/>
      <c r="F186" s="6"/>
      <c r="G186" s="6"/>
      <c r="H186" s="5"/>
      <c r="I186" s="5"/>
      <c r="J186" s="5"/>
      <c r="K186" s="63"/>
      <c r="L186" s="26"/>
      <c r="M186" s="26"/>
      <c r="N186" s="26"/>
      <c r="O186" s="26"/>
      <c r="P186" s="27"/>
      <c r="Q186" s="57"/>
      <c r="R186" s="57"/>
      <c r="S186" s="5"/>
      <c r="T186" s="5"/>
      <c r="U186" s="5"/>
    </row>
    <row r="187" spans="1:21" ht="15.75" customHeight="1">
      <c r="A187" s="5"/>
      <c r="B187" s="6"/>
      <c r="C187" s="6"/>
      <c r="D187" s="6"/>
      <c r="E187" s="6"/>
      <c r="F187" s="6"/>
      <c r="G187" s="6"/>
      <c r="H187" s="5"/>
      <c r="I187" s="5"/>
      <c r="J187" s="5"/>
      <c r="K187" s="63"/>
      <c r="L187" s="26"/>
      <c r="M187" s="26"/>
      <c r="N187" s="26"/>
      <c r="O187" s="26"/>
      <c r="P187" s="27"/>
      <c r="Q187" s="57"/>
      <c r="R187" s="57"/>
      <c r="S187" s="5"/>
      <c r="T187" s="5"/>
      <c r="U187" s="5"/>
    </row>
    <row r="188" spans="1:21" ht="15.75" customHeight="1">
      <c r="A188" s="5"/>
      <c r="B188" s="6"/>
      <c r="C188" s="6"/>
      <c r="D188" s="6"/>
      <c r="E188" s="6"/>
      <c r="F188" s="6"/>
      <c r="G188" s="6"/>
      <c r="H188" s="5"/>
      <c r="I188" s="5"/>
      <c r="J188" s="5"/>
      <c r="K188" s="63"/>
      <c r="L188" s="26"/>
      <c r="M188" s="26"/>
      <c r="N188" s="26"/>
      <c r="O188" s="26"/>
      <c r="P188" s="27"/>
      <c r="Q188" s="57"/>
      <c r="R188" s="57"/>
      <c r="S188" s="5"/>
      <c r="T188" s="5"/>
      <c r="U188" s="5"/>
    </row>
    <row r="189" spans="1:21" ht="15.75" customHeight="1">
      <c r="A189" s="5"/>
      <c r="B189" s="6"/>
      <c r="C189" s="6"/>
      <c r="D189" s="6"/>
      <c r="E189" s="6"/>
      <c r="F189" s="6"/>
      <c r="G189" s="6"/>
      <c r="H189" s="5"/>
      <c r="I189" s="5"/>
      <c r="J189" s="5"/>
      <c r="K189" s="63"/>
      <c r="L189" s="26"/>
      <c r="M189" s="26"/>
      <c r="N189" s="26"/>
      <c r="O189" s="26"/>
      <c r="P189" s="27"/>
      <c r="Q189" s="57"/>
      <c r="R189" s="57"/>
      <c r="S189" s="5"/>
      <c r="T189" s="5"/>
      <c r="U189" s="5"/>
    </row>
    <row r="190" spans="1:21" ht="15.75" customHeight="1">
      <c r="A190" s="5"/>
      <c r="B190" s="6"/>
      <c r="C190" s="6"/>
      <c r="D190" s="6"/>
      <c r="E190" s="6"/>
      <c r="F190" s="6"/>
      <c r="G190" s="6"/>
      <c r="H190" s="5"/>
      <c r="I190" s="5"/>
      <c r="J190" s="5"/>
      <c r="K190" s="63"/>
      <c r="L190" s="26"/>
      <c r="M190" s="26"/>
      <c r="N190" s="26"/>
      <c r="O190" s="26"/>
      <c r="P190" s="27"/>
      <c r="Q190" s="57"/>
      <c r="R190" s="57"/>
      <c r="S190" s="5"/>
      <c r="T190" s="5"/>
      <c r="U190" s="5"/>
    </row>
    <row r="191" spans="1:21" ht="15.75" customHeight="1">
      <c r="A191" s="5"/>
      <c r="B191" s="6"/>
      <c r="C191" s="6"/>
      <c r="D191" s="6"/>
      <c r="E191" s="6"/>
      <c r="F191" s="6"/>
      <c r="G191" s="6"/>
      <c r="H191" s="5"/>
      <c r="I191" s="5"/>
      <c r="J191" s="5"/>
      <c r="K191" s="63"/>
      <c r="L191" s="26"/>
      <c r="M191" s="26"/>
      <c r="N191" s="26"/>
      <c r="O191" s="26"/>
      <c r="P191" s="27"/>
      <c r="Q191" s="57"/>
      <c r="R191" s="57"/>
      <c r="S191" s="5"/>
      <c r="T191" s="5"/>
      <c r="U191" s="5"/>
    </row>
    <row r="192" spans="1:21" ht="15.75" customHeight="1">
      <c r="A192" s="5"/>
      <c r="B192" s="6"/>
      <c r="C192" s="6"/>
      <c r="D192" s="6"/>
      <c r="E192" s="6"/>
      <c r="F192" s="6"/>
      <c r="G192" s="6"/>
      <c r="H192" s="5"/>
      <c r="I192" s="5"/>
      <c r="J192" s="5"/>
      <c r="K192" s="63"/>
      <c r="L192" s="26"/>
      <c r="M192" s="26"/>
      <c r="N192" s="26"/>
      <c r="O192" s="26"/>
      <c r="P192" s="27"/>
      <c r="Q192" s="57"/>
      <c r="R192" s="57"/>
      <c r="S192" s="5"/>
      <c r="T192" s="5"/>
      <c r="U192" s="5"/>
    </row>
    <row r="193" spans="1:21" ht="15.75" customHeight="1">
      <c r="A193" s="5"/>
      <c r="B193" s="6"/>
      <c r="C193" s="6"/>
      <c r="D193" s="6"/>
      <c r="E193" s="6"/>
      <c r="F193" s="6"/>
      <c r="G193" s="6"/>
      <c r="H193" s="5"/>
      <c r="I193" s="5"/>
      <c r="J193" s="5"/>
      <c r="K193" s="63"/>
      <c r="L193" s="26"/>
      <c r="M193" s="26"/>
      <c r="N193" s="26"/>
      <c r="O193" s="26"/>
      <c r="P193" s="27"/>
      <c r="Q193" s="57"/>
      <c r="R193" s="57"/>
      <c r="S193" s="5"/>
      <c r="T193" s="5"/>
      <c r="U193" s="5"/>
    </row>
    <row r="194" spans="1:21" ht="15.75" customHeight="1">
      <c r="A194" s="5"/>
      <c r="B194" s="6"/>
      <c r="C194" s="6"/>
      <c r="D194" s="6"/>
      <c r="E194" s="6"/>
      <c r="F194" s="6"/>
      <c r="G194" s="6"/>
      <c r="H194" s="5"/>
      <c r="I194" s="5"/>
      <c r="J194" s="5"/>
      <c r="K194" s="63"/>
      <c r="L194" s="26"/>
      <c r="M194" s="26"/>
      <c r="N194" s="26"/>
      <c r="O194" s="26"/>
      <c r="P194" s="27"/>
      <c r="Q194" s="57"/>
      <c r="R194" s="57"/>
      <c r="S194" s="5"/>
      <c r="T194" s="5"/>
      <c r="U194" s="5"/>
    </row>
    <row r="195" spans="1:21" ht="15.75" customHeight="1">
      <c r="A195" s="5"/>
      <c r="B195" s="6"/>
      <c r="C195" s="6"/>
      <c r="D195" s="6"/>
      <c r="E195" s="6"/>
      <c r="F195" s="6"/>
      <c r="G195" s="6"/>
      <c r="H195" s="5"/>
      <c r="I195" s="5"/>
      <c r="J195" s="5"/>
      <c r="K195" s="63"/>
      <c r="L195" s="26"/>
      <c r="M195" s="26"/>
      <c r="N195" s="26"/>
      <c r="O195" s="26"/>
      <c r="P195" s="27"/>
      <c r="Q195" s="57"/>
      <c r="R195" s="57"/>
      <c r="S195" s="5"/>
      <c r="T195" s="5"/>
      <c r="U195" s="5"/>
    </row>
    <row r="196" spans="1:21" ht="15.75" customHeight="1">
      <c r="A196" s="5"/>
      <c r="B196" s="6"/>
      <c r="C196" s="6"/>
      <c r="D196" s="6"/>
      <c r="E196" s="6"/>
      <c r="F196" s="6"/>
      <c r="G196" s="6"/>
      <c r="H196" s="5"/>
      <c r="I196" s="5"/>
      <c r="J196" s="5"/>
      <c r="K196" s="63"/>
      <c r="L196" s="26"/>
      <c r="M196" s="26"/>
      <c r="N196" s="26"/>
      <c r="O196" s="26"/>
      <c r="P196" s="27"/>
      <c r="Q196" s="57"/>
      <c r="R196" s="57"/>
      <c r="S196" s="5"/>
      <c r="T196" s="5"/>
      <c r="U196" s="5"/>
    </row>
    <row r="197" spans="1:21" ht="15.75" customHeight="1">
      <c r="A197" s="5"/>
      <c r="B197" s="6"/>
      <c r="C197" s="6"/>
      <c r="D197" s="6"/>
      <c r="E197" s="6"/>
      <c r="F197" s="6"/>
      <c r="G197" s="6"/>
      <c r="H197" s="5"/>
      <c r="I197" s="5"/>
      <c r="J197" s="5"/>
      <c r="K197" s="63"/>
      <c r="L197" s="26"/>
      <c r="M197" s="26"/>
      <c r="N197" s="26"/>
      <c r="O197" s="26"/>
      <c r="P197" s="27"/>
      <c r="Q197" s="57"/>
      <c r="R197" s="57"/>
      <c r="S197" s="5"/>
      <c r="T197" s="5"/>
      <c r="U197" s="5"/>
    </row>
    <row r="198" spans="1:21" ht="15.75" customHeight="1">
      <c r="A198" s="5"/>
      <c r="B198" s="6"/>
      <c r="C198" s="6"/>
      <c r="D198" s="6"/>
      <c r="E198" s="6"/>
      <c r="F198" s="6"/>
      <c r="G198" s="6"/>
      <c r="H198" s="5"/>
      <c r="I198" s="5"/>
      <c r="J198" s="5"/>
      <c r="K198" s="63"/>
      <c r="L198" s="26"/>
      <c r="M198" s="26"/>
      <c r="N198" s="26"/>
      <c r="O198" s="26"/>
      <c r="P198" s="27"/>
      <c r="Q198" s="57"/>
      <c r="R198" s="57"/>
      <c r="S198" s="5"/>
      <c r="T198" s="5"/>
      <c r="U198" s="5"/>
    </row>
    <row r="199" spans="1:21" ht="15.75" customHeight="1">
      <c r="A199" s="5"/>
      <c r="B199" s="6"/>
      <c r="C199" s="6"/>
      <c r="D199" s="6"/>
      <c r="E199" s="6"/>
      <c r="F199" s="6"/>
      <c r="G199" s="6"/>
      <c r="H199" s="5"/>
      <c r="I199" s="5"/>
      <c r="J199" s="5"/>
      <c r="K199" s="63"/>
      <c r="L199" s="26"/>
      <c r="M199" s="26"/>
      <c r="N199" s="26"/>
      <c r="O199" s="26"/>
      <c r="P199" s="27"/>
      <c r="Q199" s="57"/>
      <c r="R199" s="57"/>
      <c r="S199" s="5"/>
      <c r="T199" s="5"/>
      <c r="U199" s="5"/>
    </row>
    <row r="200" spans="1:21" ht="15.75" customHeight="1">
      <c r="A200" s="5"/>
      <c r="B200" s="6"/>
      <c r="C200" s="6"/>
      <c r="D200" s="6"/>
      <c r="E200" s="6"/>
      <c r="F200" s="6"/>
      <c r="G200" s="6"/>
      <c r="H200" s="5"/>
      <c r="I200" s="5"/>
      <c r="J200" s="5"/>
      <c r="K200" s="63"/>
      <c r="L200" s="26"/>
      <c r="M200" s="26"/>
      <c r="N200" s="26"/>
      <c r="O200" s="26"/>
      <c r="P200" s="27"/>
      <c r="Q200" s="57"/>
      <c r="R200" s="57"/>
      <c r="S200" s="5"/>
      <c r="T200" s="5"/>
      <c r="U200" s="5"/>
    </row>
    <row r="201" spans="1:21" ht="15.75" customHeight="1">
      <c r="A201" s="5"/>
      <c r="B201" s="6"/>
      <c r="C201" s="6"/>
      <c r="D201" s="6"/>
      <c r="E201" s="6"/>
      <c r="F201" s="6"/>
      <c r="G201" s="6"/>
      <c r="H201" s="5"/>
      <c r="I201" s="5"/>
      <c r="J201" s="5"/>
      <c r="K201" s="63"/>
      <c r="L201" s="26"/>
      <c r="M201" s="26"/>
      <c r="N201" s="26"/>
      <c r="O201" s="26"/>
      <c r="P201" s="27"/>
      <c r="Q201" s="57"/>
      <c r="R201" s="57"/>
      <c r="S201" s="5"/>
      <c r="T201" s="5"/>
      <c r="U201" s="5"/>
    </row>
    <row r="202" spans="1:21" ht="15.75" customHeight="1">
      <c r="A202" s="5"/>
      <c r="B202" s="6"/>
      <c r="C202" s="6"/>
      <c r="D202" s="6"/>
      <c r="E202" s="6"/>
      <c r="F202" s="6"/>
      <c r="G202" s="6"/>
      <c r="H202" s="5"/>
      <c r="I202" s="5"/>
      <c r="J202" s="5"/>
      <c r="K202" s="63"/>
      <c r="L202" s="26"/>
      <c r="M202" s="26"/>
      <c r="N202" s="26"/>
      <c r="O202" s="26"/>
      <c r="P202" s="27"/>
      <c r="Q202" s="57"/>
      <c r="R202" s="57"/>
      <c r="S202" s="5"/>
      <c r="T202" s="5"/>
      <c r="U202" s="5"/>
    </row>
    <row r="203" spans="1:21" ht="15.75" customHeight="1">
      <c r="A203" s="5"/>
      <c r="B203" s="6"/>
      <c r="C203" s="6"/>
      <c r="D203" s="6"/>
      <c r="E203" s="6"/>
      <c r="F203" s="6"/>
      <c r="G203" s="6"/>
      <c r="H203" s="5"/>
      <c r="I203" s="5"/>
      <c r="J203" s="5"/>
      <c r="K203" s="63"/>
      <c r="L203" s="26"/>
      <c r="M203" s="26"/>
      <c r="N203" s="26"/>
      <c r="O203" s="26"/>
      <c r="P203" s="27"/>
      <c r="Q203" s="57"/>
      <c r="R203" s="57"/>
      <c r="S203" s="5"/>
      <c r="T203" s="5"/>
      <c r="U203" s="5"/>
    </row>
    <row r="204" spans="1:21" ht="15.75" customHeight="1">
      <c r="A204" s="5"/>
      <c r="B204" s="6"/>
      <c r="C204" s="6"/>
      <c r="D204" s="6"/>
      <c r="E204" s="6"/>
      <c r="F204" s="6"/>
      <c r="G204" s="6"/>
      <c r="H204" s="5"/>
      <c r="I204" s="5"/>
      <c r="J204" s="5"/>
      <c r="K204" s="63"/>
      <c r="L204" s="26"/>
      <c r="M204" s="26"/>
      <c r="N204" s="26"/>
      <c r="O204" s="26"/>
      <c r="P204" s="27"/>
      <c r="Q204" s="57"/>
      <c r="R204" s="57"/>
      <c r="S204" s="5"/>
      <c r="T204" s="5"/>
      <c r="U204" s="5"/>
    </row>
    <row r="205" spans="1:21" ht="15.75" customHeight="1">
      <c r="A205" s="5"/>
      <c r="B205" s="6"/>
      <c r="C205" s="6"/>
      <c r="D205" s="6"/>
      <c r="E205" s="6"/>
      <c r="F205" s="6"/>
      <c r="G205" s="6"/>
      <c r="H205" s="5"/>
      <c r="I205" s="5"/>
      <c r="J205" s="5"/>
      <c r="K205" s="63"/>
      <c r="L205" s="26"/>
      <c r="M205" s="26"/>
      <c r="N205" s="26"/>
      <c r="O205" s="26"/>
      <c r="P205" s="27"/>
      <c r="Q205" s="57"/>
      <c r="R205" s="57"/>
      <c r="S205" s="5"/>
      <c r="T205" s="5"/>
      <c r="U205" s="5"/>
    </row>
    <row r="206" spans="1:21" ht="15.75" customHeight="1">
      <c r="A206" s="5"/>
      <c r="B206" s="6"/>
      <c r="C206" s="6"/>
      <c r="D206" s="6"/>
      <c r="E206" s="6"/>
      <c r="F206" s="6"/>
      <c r="G206" s="6"/>
      <c r="H206" s="5"/>
      <c r="I206" s="5"/>
      <c r="J206" s="5"/>
      <c r="K206" s="63"/>
      <c r="L206" s="26"/>
      <c r="M206" s="26"/>
      <c r="N206" s="26"/>
      <c r="O206" s="26"/>
      <c r="P206" s="27"/>
      <c r="Q206" s="57"/>
      <c r="R206" s="57"/>
      <c r="S206" s="5"/>
      <c r="T206" s="5"/>
      <c r="U206" s="5"/>
    </row>
    <row r="207" spans="1:21" ht="15.75" customHeight="1">
      <c r="A207" s="5"/>
      <c r="B207" s="6"/>
      <c r="C207" s="6"/>
      <c r="D207" s="6"/>
      <c r="E207" s="6"/>
      <c r="F207" s="6"/>
      <c r="G207" s="6"/>
      <c r="H207" s="5"/>
      <c r="I207" s="5"/>
      <c r="J207" s="5"/>
      <c r="K207" s="63"/>
      <c r="L207" s="26"/>
      <c r="M207" s="26"/>
      <c r="N207" s="26"/>
      <c r="O207" s="26"/>
      <c r="P207" s="27"/>
      <c r="Q207" s="57"/>
      <c r="R207" s="57"/>
      <c r="S207" s="5"/>
      <c r="T207" s="5"/>
      <c r="U207" s="5"/>
    </row>
    <row r="208" spans="1:21" ht="15.75" customHeight="1">
      <c r="A208" s="5"/>
      <c r="B208" s="6"/>
      <c r="C208" s="6"/>
      <c r="D208" s="6"/>
      <c r="E208" s="6"/>
      <c r="F208" s="6"/>
      <c r="G208" s="6"/>
      <c r="H208" s="5"/>
      <c r="I208" s="5"/>
      <c r="J208" s="5"/>
      <c r="K208" s="63"/>
      <c r="L208" s="26"/>
      <c r="M208" s="26"/>
      <c r="N208" s="26"/>
      <c r="O208" s="26"/>
      <c r="P208" s="27"/>
      <c r="Q208" s="57"/>
      <c r="R208" s="57"/>
      <c r="S208" s="5"/>
      <c r="T208" s="5"/>
      <c r="U208" s="5"/>
    </row>
    <row r="209" spans="1:21" ht="15.75" customHeight="1">
      <c r="A209" s="5"/>
      <c r="B209" s="6"/>
      <c r="C209" s="6"/>
      <c r="D209" s="6"/>
      <c r="E209" s="6"/>
      <c r="F209" s="6"/>
      <c r="G209" s="6"/>
      <c r="H209" s="5"/>
      <c r="I209" s="5"/>
      <c r="J209" s="5"/>
      <c r="K209" s="63"/>
      <c r="L209" s="26"/>
      <c r="M209" s="26"/>
      <c r="N209" s="26"/>
      <c r="O209" s="26"/>
      <c r="P209" s="27"/>
      <c r="Q209" s="57"/>
      <c r="R209" s="57"/>
      <c r="S209" s="5"/>
      <c r="T209" s="5"/>
      <c r="U209" s="5"/>
    </row>
    <row r="210" spans="1:21" ht="15.75" customHeight="1">
      <c r="A210" s="5"/>
      <c r="B210" s="6"/>
      <c r="C210" s="6"/>
      <c r="D210" s="6"/>
      <c r="E210" s="6"/>
      <c r="F210" s="6"/>
      <c r="G210" s="6"/>
      <c r="H210" s="5"/>
      <c r="I210" s="5"/>
      <c r="J210" s="5"/>
      <c r="K210" s="63"/>
      <c r="L210" s="26"/>
      <c r="M210" s="26"/>
      <c r="N210" s="26"/>
      <c r="O210" s="26"/>
      <c r="P210" s="27"/>
      <c r="Q210" s="57"/>
      <c r="R210" s="57"/>
      <c r="S210" s="5"/>
      <c r="T210" s="5"/>
      <c r="U210" s="5"/>
    </row>
    <row r="211" spans="1:21" ht="15.75" customHeight="1">
      <c r="A211" s="5"/>
      <c r="B211" s="6"/>
      <c r="C211" s="6"/>
      <c r="D211" s="6"/>
      <c r="E211" s="6"/>
      <c r="F211" s="6"/>
      <c r="G211" s="6"/>
      <c r="H211" s="5"/>
      <c r="I211" s="5"/>
      <c r="J211" s="5"/>
      <c r="K211" s="63"/>
      <c r="L211" s="26"/>
      <c r="M211" s="26"/>
      <c r="N211" s="26"/>
      <c r="O211" s="26"/>
      <c r="P211" s="27"/>
      <c r="Q211" s="57"/>
      <c r="R211" s="57"/>
      <c r="S211" s="5"/>
      <c r="T211" s="5"/>
      <c r="U211" s="5"/>
    </row>
    <row r="212" spans="1:21" ht="15.75" customHeight="1">
      <c r="A212" s="5"/>
      <c r="B212" s="6"/>
      <c r="C212" s="6"/>
      <c r="D212" s="6"/>
      <c r="E212" s="6"/>
      <c r="F212" s="6"/>
      <c r="G212" s="6"/>
      <c r="H212" s="5"/>
      <c r="I212" s="5"/>
      <c r="J212" s="5"/>
      <c r="K212" s="63"/>
      <c r="L212" s="26"/>
      <c r="M212" s="26"/>
      <c r="N212" s="26"/>
      <c r="O212" s="26"/>
      <c r="P212" s="27"/>
      <c r="Q212" s="57"/>
      <c r="R212" s="57"/>
      <c r="S212" s="5"/>
      <c r="T212" s="5"/>
      <c r="U212" s="5"/>
    </row>
    <row r="213" spans="1:21" ht="15.75" customHeight="1">
      <c r="A213" s="5"/>
      <c r="B213" s="6"/>
      <c r="C213" s="6"/>
      <c r="D213" s="6"/>
      <c r="E213" s="6"/>
      <c r="F213" s="6"/>
      <c r="G213" s="6"/>
      <c r="H213" s="5"/>
      <c r="I213" s="5"/>
      <c r="J213" s="5"/>
      <c r="K213" s="63"/>
      <c r="L213" s="26"/>
      <c r="M213" s="26"/>
      <c r="N213" s="26"/>
      <c r="O213" s="26"/>
      <c r="P213" s="27"/>
      <c r="Q213" s="57"/>
      <c r="R213" s="57"/>
      <c r="S213" s="5"/>
      <c r="T213" s="5"/>
      <c r="U213" s="5"/>
    </row>
    <row r="214" spans="1:21" ht="15.75" customHeight="1">
      <c r="A214" s="5"/>
      <c r="B214" s="6"/>
      <c r="C214" s="6"/>
      <c r="D214" s="6"/>
      <c r="E214" s="6"/>
      <c r="F214" s="6"/>
      <c r="G214" s="6"/>
      <c r="H214" s="5"/>
      <c r="I214" s="5"/>
      <c r="J214" s="5"/>
      <c r="K214" s="63"/>
      <c r="L214" s="26"/>
      <c r="M214" s="26"/>
      <c r="N214" s="26"/>
      <c r="O214" s="26"/>
      <c r="P214" s="27"/>
      <c r="Q214" s="57"/>
      <c r="R214" s="57"/>
      <c r="S214" s="5"/>
      <c r="T214" s="5"/>
      <c r="U214" s="5"/>
    </row>
    <row r="215" spans="1:21" ht="15.75" customHeight="1">
      <c r="A215" s="5"/>
      <c r="B215" s="6"/>
      <c r="C215" s="6"/>
      <c r="D215" s="6"/>
      <c r="E215" s="6"/>
      <c r="F215" s="6"/>
      <c r="G215" s="6"/>
      <c r="H215" s="5"/>
      <c r="I215" s="5"/>
      <c r="J215" s="5"/>
      <c r="K215" s="63"/>
      <c r="L215" s="26"/>
      <c r="M215" s="26"/>
      <c r="N215" s="26"/>
      <c r="O215" s="26"/>
      <c r="P215" s="27"/>
      <c r="Q215" s="57"/>
      <c r="R215" s="57"/>
      <c r="S215" s="5"/>
      <c r="T215" s="5"/>
      <c r="U215" s="5"/>
    </row>
    <row r="216" spans="1:21" ht="15.75" customHeight="1">
      <c r="A216" s="5"/>
      <c r="B216" s="6"/>
      <c r="C216" s="6"/>
      <c r="D216" s="6"/>
      <c r="E216" s="6"/>
      <c r="F216" s="6"/>
      <c r="G216" s="6"/>
      <c r="H216" s="5"/>
      <c r="I216" s="5"/>
      <c r="J216" s="5"/>
      <c r="K216" s="63"/>
      <c r="L216" s="26"/>
      <c r="M216" s="26"/>
      <c r="N216" s="26"/>
      <c r="O216" s="26"/>
      <c r="P216" s="27"/>
      <c r="Q216" s="57"/>
      <c r="R216" s="57"/>
      <c r="S216" s="5"/>
      <c r="T216" s="5"/>
      <c r="U216" s="5"/>
    </row>
    <row r="217" spans="1:21" ht="15.75" customHeight="1">
      <c r="A217" s="5"/>
      <c r="B217" s="6"/>
      <c r="C217" s="6"/>
      <c r="D217" s="6"/>
      <c r="E217" s="6"/>
      <c r="F217" s="6"/>
      <c r="G217" s="6"/>
      <c r="H217" s="5"/>
      <c r="I217" s="5"/>
      <c r="J217" s="5"/>
      <c r="K217" s="63"/>
      <c r="L217" s="26"/>
      <c r="M217" s="26"/>
      <c r="N217" s="26"/>
      <c r="O217" s="26"/>
      <c r="P217" s="27"/>
      <c r="Q217" s="57"/>
      <c r="R217" s="57"/>
      <c r="S217" s="5"/>
      <c r="T217" s="5"/>
      <c r="U217" s="5"/>
    </row>
    <row r="218" spans="1:21" ht="15.75" customHeight="1">
      <c r="A218" s="5"/>
      <c r="B218" s="6"/>
      <c r="C218" s="6"/>
      <c r="D218" s="6"/>
      <c r="E218" s="6"/>
      <c r="F218" s="6"/>
      <c r="G218" s="6"/>
      <c r="H218" s="5"/>
      <c r="I218" s="5"/>
      <c r="J218" s="5"/>
      <c r="K218" s="63"/>
      <c r="L218" s="26"/>
      <c r="M218" s="26"/>
      <c r="N218" s="26"/>
      <c r="O218" s="26"/>
      <c r="P218" s="27"/>
      <c r="Q218" s="57"/>
      <c r="R218" s="57"/>
      <c r="S218" s="5"/>
      <c r="T218" s="5"/>
      <c r="U218" s="5"/>
    </row>
    <row r="219" spans="1:21" ht="15.75" customHeight="1">
      <c r="A219" s="5"/>
      <c r="B219" s="6"/>
      <c r="C219" s="6"/>
      <c r="D219" s="6"/>
      <c r="E219" s="6"/>
      <c r="F219" s="6"/>
      <c r="G219" s="6"/>
      <c r="H219" s="5"/>
      <c r="I219" s="5"/>
      <c r="J219" s="5"/>
      <c r="K219" s="63"/>
      <c r="L219" s="26"/>
      <c r="M219" s="26"/>
      <c r="N219" s="26"/>
      <c r="O219" s="26"/>
      <c r="P219" s="27"/>
      <c r="Q219" s="57"/>
      <c r="R219" s="57"/>
      <c r="S219" s="5"/>
      <c r="T219" s="5"/>
      <c r="U219" s="5"/>
    </row>
    <row r="220" spans="1:21" ht="15.75" customHeight="1">
      <c r="A220" s="5"/>
      <c r="B220" s="6"/>
      <c r="C220" s="6"/>
      <c r="D220" s="6"/>
      <c r="E220" s="6"/>
      <c r="F220" s="6"/>
      <c r="G220" s="6"/>
      <c r="H220" s="5"/>
      <c r="I220" s="5"/>
      <c r="J220" s="5"/>
      <c r="K220" s="63"/>
      <c r="L220" s="26"/>
      <c r="M220" s="26"/>
      <c r="N220" s="26"/>
      <c r="O220" s="26"/>
      <c r="P220" s="27"/>
      <c r="Q220" s="57"/>
      <c r="R220" s="57"/>
      <c r="S220" s="5"/>
      <c r="T220" s="5"/>
      <c r="U220" s="5"/>
    </row>
    <row r="221" spans="1:21" ht="15.75" customHeight="1">
      <c r="A221" s="5"/>
      <c r="B221" s="6"/>
      <c r="C221" s="6"/>
      <c r="D221" s="6"/>
      <c r="E221" s="6"/>
      <c r="F221" s="6"/>
      <c r="G221" s="6"/>
      <c r="H221" s="5"/>
      <c r="I221" s="5"/>
      <c r="J221" s="5"/>
      <c r="K221" s="63"/>
      <c r="L221" s="26"/>
      <c r="M221" s="26"/>
      <c r="N221" s="26"/>
      <c r="O221" s="26"/>
      <c r="P221" s="27"/>
      <c r="Q221" s="57"/>
      <c r="R221" s="57"/>
      <c r="S221" s="5"/>
      <c r="T221" s="5"/>
      <c r="U221" s="5"/>
    </row>
    <row r="222" spans="1:21" ht="15.75" customHeight="1">
      <c r="A222" s="5"/>
      <c r="B222" s="6"/>
      <c r="C222" s="6"/>
      <c r="D222" s="6"/>
      <c r="E222" s="6"/>
      <c r="F222" s="6"/>
      <c r="G222" s="6"/>
      <c r="H222" s="5"/>
      <c r="I222" s="5"/>
      <c r="J222" s="5"/>
      <c r="K222" s="63"/>
      <c r="L222" s="26"/>
      <c r="M222" s="26"/>
      <c r="N222" s="26"/>
      <c r="O222" s="26"/>
      <c r="P222" s="27"/>
      <c r="Q222" s="57"/>
      <c r="R222" s="57"/>
      <c r="S222" s="5"/>
      <c r="T222" s="5"/>
      <c r="U222" s="5"/>
    </row>
    <row r="223" spans="1:21" ht="15.75" customHeight="1">
      <c r="A223" s="5"/>
      <c r="B223" s="6"/>
      <c r="C223" s="6"/>
      <c r="D223" s="6"/>
      <c r="E223" s="6"/>
      <c r="F223" s="6"/>
      <c r="G223" s="6"/>
      <c r="H223" s="5"/>
      <c r="I223" s="5"/>
      <c r="J223" s="5"/>
      <c r="K223" s="63"/>
      <c r="L223" s="26"/>
      <c r="M223" s="26"/>
      <c r="N223" s="26"/>
      <c r="O223" s="26"/>
      <c r="P223" s="27"/>
      <c r="Q223" s="57"/>
      <c r="R223" s="57"/>
      <c r="S223" s="5"/>
      <c r="T223" s="5"/>
      <c r="U223" s="5"/>
    </row>
    <row r="224" spans="1:21" ht="15.75" customHeight="1">
      <c r="A224" s="5"/>
      <c r="B224" s="6"/>
      <c r="C224" s="6"/>
      <c r="D224" s="6"/>
      <c r="E224" s="6"/>
      <c r="F224" s="6"/>
      <c r="G224" s="6"/>
      <c r="H224" s="5"/>
      <c r="I224" s="5"/>
      <c r="J224" s="5"/>
      <c r="K224" s="63"/>
      <c r="L224" s="26"/>
      <c r="M224" s="26"/>
      <c r="N224" s="26"/>
      <c r="O224" s="26"/>
      <c r="P224" s="27"/>
      <c r="Q224" s="57"/>
      <c r="R224" s="57"/>
      <c r="S224" s="5"/>
      <c r="T224" s="5"/>
      <c r="U224" s="5"/>
    </row>
    <row r="225" spans="1:21" ht="15.75" customHeight="1">
      <c r="A225" s="5"/>
      <c r="B225" s="6"/>
      <c r="C225" s="6"/>
      <c r="D225" s="6"/>
      <c r="E225" s="6"/>
      <c r="F225" s="6"/>
      <c r="G225" s="6"/>
      <c r="H225" s="5"/>
      <c r="I225" s="5"/>
      <c r="J225" s="5"/>
      <c r="K225" s="63"/>
      <c r="L225" s="26"/>
      <c r="M225" s="26"/>
      <c r="N225" s="26"/>
      <c r="O225" s="26"/>
      <c r="P225" s="27"/>
      <c r="Q225" s="57"/>
      <c r="R225" s="57"/>
      <c r="S225" s="5"/>
      <c r="T225" s="5"/>
      <c r="U225" s="5"/>
    </row>
    <row r="226" spans="1:21" ht="15.75" customHeight="1">
      <c r="A226" s="5"/>
      <c r="B226" s="6"/>
      <c r="C226" s="6"/>
      <c r="D226" s="6"/>
      <c r="E226" s="6"/>
      <c r="F226" s="6"/>
      <c r="G226" s="6"/>
      <c r="H226" s="5"/>
      <c r="I226" s="5"/>
      <c r="J226" s="5"/>
      <c r="K226" s="63"/>
      <c r="L226" s="26"/>
      <c r="M226" s="26"/>
      <c r="N226" s="26"/>
      <c r="O226" s="26"/>
      <c r="P226" s="27"/>
      <c r="Q226" s="57"/>
      <c r="R226" s="57"/>
      <c r="S226" s="5"/>
      <c r="T226" s="5"/>
      <c r="U226" s="5"/>
    </row>
    <row r="227" spans="1:21" ht="15.75" customHeight="1">
      <c r="A227" s="5"/>
      <c r="B227" s="6"/>
      <c r="C227" s="6"/>
      <c r="D227" s="6"/>
      <c r="E227" s="6"/>
      <c r="F227" s="6"/>
      <c r="G227" s="6"/>
      <c r="H227" s="5"/>
      <c r="I227" s="5"/>
      <c r="J227" s="5"/>
      <c r="K227" s="63"/>
      <c r="L227" s="26"/>
      <c r="M227" s="26"/>
      <c r="N227" s="26"/>
      <c r="O227" s="26"/>
      <c r="P227" s="27"/>
      <c r="Q227" s="57"/>
      <c r="R227" s="57"/>
      <c r="S227" s="5"/>
      <c r="T227" s="5"/>
      <c r="U227" s="5"/>
    </row>
    <row r="228" spans="1:21" ht="15.75" customHeight="1">
      <c r="A228" s="5"/>
      <c r="B228" s="6"/>
      <c r="C228" s="6"/>
      <c r="D228" s="6"/>
      <c r="E228" s="6"/>
      <c r="F228" s="6"/>
      <c r="G228" s="6"/>
      <c r="H228" s="5"/>
      <c r="I228" s="5"/>
      <c r="J228" s="5"/>
      <c r="K228" s="63"/>
      <c r="L228" s="26"/>
      <c r="M228" s="26"/>
      <c r="N228" s="26"/>
      <c r="O228" s="26"/>
      <c r="P228" s="27"/>
      <c r="Q228" s="57"/>
      <c r="R228" s="57"/>
      <c r="S228" s="5"/>
      <c r="T228" s="5"/>
      <c r="U228" s="5"/>
    </row>
    <row r="229" spans="1:21" ht="15.75" customHeight="1">
      <c r="A229" s="5"/>
      <c r="B229" s="6"/>
      <c r="C229" s="6"/>
      <c r="D229" s="6"/>
      <c r="E229" s="6"/>
      <c r="F229" s="6"/>
      <c r="G229" s="6"/>
      <c r="H229" s="5"/>
      <c r="I229" s="5"/>
      <c r="J229" s="5"/>
      <c r="K229" s="63"/>
      <c r="L229" s="26"/>
      <c r="M229" s="26"/>
      <c r="N229" s="26"/>
      <c r="O229" s="26"/>
      <c r="P229" s="27"/>
      <c r="Q229" s="57"/>
      <c r="R229" s="57"/>
      <c r="S229" s="5"/>
      <c r="T229" s="5"/>
      <c r="U229" s="5"/>
    </row>
    <row r="230" spans="1:21" ht="15.75" customHeight="1">
      <c r="A230" s="5"/>
      <c r="B230" s="6"/>
      <c r="C230" s="6"/>
      <c r="D230" s="6"/>
      <c r="E230" s="6"/>
      <c r="F230" s="6"/>
      <c r="G230" s="6"/>
      <c r="H230" s="5"/>
      <c r="I230" s="5"/>
      <c r="J230" s="5"/>
      <c r="K230" s="63"/>
      <c r="L230" s="26"/>
      <c r="M230" s="26"/>
      <c r="N230" s="26"/>
      <c r="O230" s="26"/>
      <c r="P230" s="27"/>
      <c r="Q230" s="57"/>
      <c r="R230" s="57"/>
      <c r="S230" s="5"/>
      <c r="T230" s="5"/>
      <c r="U230" s="5"/>
    </row>
    <row r="231" spans="1:21" ht="15.75" customHeight="1">
      <c r="A231" s="5"/>
      <c r="B231" s="6"/>
      <c r="C231" s="6"/>
      <c r="D231" s="6"/>
      <c r="E231" s="6"/>
      <c r="F231" s="6"/>
      <c r="G231" s="6"/>
      <c r="H231" s="5"/>
      <c r="I231" s="5"/>
      <c r="J231" s="5"/>
      <c r="K231" s="63"/>
      <c r="L231" s="26"/>
      <c r="M231" s="26"/>
      <c r="N231" s="26"/>
      <c r="O231" s="26"/>
      <c r="P231" s="27"/>
      <c r="Q231" s="57"/>
      <c r="R231" s="57"/>
      <c r="S231" s="5"/>
      <c r="T231" s="5"/>
      <c r="U231" s="5"/>
    </row>
    <row r="232" spans="1:21" ht="15.75" customHeight="1">
      <c r="A232" s="5"/>
      <c r="B232" s="6"/>
      <c r="C232" s="6"/>
      <c r="D232" s="6"/>
      <c r="E232" s="6"/>
      <c r="F232" s="6"/>
      <c r="G232" s="6"/>
      <c r="H232" s="5"/>
      <c r="I232" s="5"/>
      <c r="J232" s="5"/>
      <c r="K232" s="63"/>
      <c r="L232" s="26"/>
      <c r="M232" s="26"/>
      <c r="N232" s="26"/>
      <c r="O232" s="26"/>
      <c r="P232" s="27"/>
      <c r="Q232" s="57"/>
      <c r="R232" s="57"/>
      <c r="S232" s="5"/>
      <c r="T232" s="5"/>
      <c r="U232" s="5"/>
    </row>
    <row r="233" spans="1:21" ht="15.75" customHeight="1">
      <c r="A233" s="5"/>
      <c r="B233" s="6"/>
      <c r="C233" s="6"/>
      <c r="D233" s="6"/>
      <c r="E233" s="6"/>
      <c r="F233" s="6"/>
      <c r="G233" s="6"/>
      <c r="H233" s="5"/>
      <c r="I233" s="5"/>
      <c r="J233" s="5"/>
      <c r="K233" s="63"/>
      <c r="L233" s="26"/>
      <c r="M233" s="26"/>
      <c r="N233" s="26"/>
      <c r="O233" s="26"/>
      <c r="P233" s="27"/>
      <c r="Q233" s="57"/>
      <c r="R233" s="57"/>
      <c r="S233" s="5"/>
      <c r="T233" s="5"/>
      <c r="U233" s="5"/>
    </row>
    <row r="234" spans="1:21" ht="15.75" customHeight="1">
      <c r="A234" s="5"/>
      <c r="B234" s="6"/>
      <c r="C234" s="6"/>
      <c r="D234" s="6"/>
      <c r="E234" s="6"/>
      <c r="F234" s="6"/>
      <c r="G234" s="6"/>
      <c r="H234" s="5"/>
      <c r="I234" s="5"/>
      <c r="J234" s="5"/>
      <c r="K234" s="63"/>
      <c r="L234" s="26"/>
      <c r="M234" s="26"/>
      <c r="N234" s="26"/>
      <c r="O234" s="26"/>
      <c r="P234" s="27"/>
      <c r="Q234" s="57"/>
      <c r="R234" s="57"/>
      <c r="S234" s="5"/>
      <c r="T234" s="5"/>
      <c r="U234" s="5"/>
    </row>
    <row r="235" spans="1:21" ht="15.75" customHeight="1"/>
    <row r="236" spans="1:21" ht="15.75" customHeight="1"/>
    <row r="237" spans="1:21" ht="15.75" customHeight="1"/>
    <row r="238" spans="1:21" ht="15.75" customHeight="1"/>
    <row r="239" spans="1:21" ht="15.75" customHeight="1"/>
    <row r="240" spans="1:21"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L2:O2"/>
  </mergeCells>
  <pageMargins left="0.25" right="0.25" top="0.75000000000000011" bottom="0.75000000000000011" header="0.30000000000000004" footer="0.30000000000000004"/>
  <pageSetup paperSize="9" orientation="landscape"/>
  <headerFooter>
    <oddHeader>&amp;C&amp;A</oddHeader>
    <oddFooter>&amp;CPage &amp;P</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M73"/>
  <sheetViews>
    <sheetView showGridLines="0" view="pageLayout" zoomScale="70" zoomScalePageLayoutView="70" workbookViewId="0">
      <selection activeCell="C1" sqref="C1:X1"/>
    </sheetView>
  </sheetViews>
  <sheetFormatPr baseColWidth="10" defaultColWidth="10.85546875" defaultRowHeight="15.75"/>
  <cols>
    <col min="1" max="1" width="3.85546875" style="317" customWidth="1"/>
    <col min="2" max="2" width="3.140625" style="317" customWidth="1"/>
    <col min="3" max="3" width="33.5703125" style="317" customWidth="1"/>
    <col min="4" max="4" width="5.28515625" style="317" customWidth="1"/>
    <col min="5" max="5" width="6.140625" style="317" customWidth="1"/>
    <col min="6" max="6" width="4.42578125" style="317" customWidth="1"/>
    <col min="7" max="7" width="5.140625" style="317" customWidth="1"/>
    <col min="8" max="8" width="4.85546875" style="317" customWidth="1"/>
    <col min="9" max="20" width="4.7109375" style="317" customWidth="1"/>
    <col min="21" max="23" width="3.28515625" style="317" customWidth="1"/>
    <col min="24" max="24" width="4.28515625" style="317" customWidth="1"/>
    <col min="25" max="25" width="8" style="317" customWidth="1"/>
    <col min="26" max="26" width="0" style="317" hidden="1" customWidth="1"/>
    <col min="27" max="28" width="10.85546875" style="317" hidden="1" customWidth="1"/>
    <col min="29" max="16384" width="10.85546875" style="317"/>
  </cols>
  <sheetData>
    <row r="1" spans="1:39" ht="21">
      <c r="C1" s="475" t="s">
        <v>309</v>
      </c>
      <c r="D1" s="475"/>
      <c r="E1" s="475"/>
      <c r="F1" s="475"/>
      <c r="G1" s="475"/>
      <c r="H1" s="475"/>
      <c r="I1" s="475"/>
      <c r="J1" s="475"/>
      <c r="K1" s="475"/>
      <c r="L1" s="475"/>
      <c r="M1" s="475"/>
      <c r="N1" s="475"/>
      <c r="O1" s="475"/>
      <c r="P1" s="475"/>
      <c r="Q1" s="475"/>
      <c r="R1" s="475"/>
      <c r="S1" s="475"/>
      <c r="T1" s="475"/>
      <c r="U1" s="475"/>
      <c r="V1" s="475"/>
      <c r="W1" s="475"/>
      <c r="X1" s="475"/>
    </row>
    <row r="2" spans="1:39" ht="19.5">
      <c r="A2" s="419" t="s">
        <v>274</v>
      </c>
      <c r="B2" s="419"/>
      <c r="C2" s="419"/>
      <c r="D2" s="419"/>
      <c r="E2" s="420" t="s">
        <v>72</v>
      </c>
      <c r="F2" s="420"/>
      <c r="G2" s="420"/>
      <c r="H2" s="420"/>
      <c r="I2" s="420"/>
      <c r="J2" s="420"/>
      <c r="K2" s="420"/>
      <c r="L2" s="420"/>
      <c r="V2" s="318"/>
      <c r="AC2" s="417"/>
      <c r="AD2" s="417"/>
      <c r="AE2" s="417"/>
      <c r="AF2" s="417"/>
      <c r="AG2" s="417"/>
      <c r="AH2" s="417"/>
      <c r="AI2" s="417"/>
      <c r="AJ2" s="417"/>
      <c r="AK2" s="417"/>
      <c r="AL2" s="417"/>
      <c r="AM2" s="417"/>
    </row>
    <row r="3" spans="1:39" ht="22.5">
      <c r="A3" s="421"/>
      <c r="B3" s="421"/>
      <c r="C3" s="421"/>
      <c r="D3" s="422"/>
      <c r="E3" s="422"/>
      <c r="F3" s="422"/>
      <c r="N3" s="319" t="s">
        <v>275</v>
      </c>
      <c r="V3" s="319"/>
    </row>
    <row r="4" spans="1:39">
      <c r="W4" s="320" t="s">
        <v>276</v>
      </c>
      <c r="X4" s="423" t="s">
        <v>277</v>
      </c>
      <c r="Y4" s="423"/>
    </row>
    <row r="6" spans="1:39" ht="26.1" customHeight="1">
      <c r="A6" s="424" t="s">
        <v>278</v>
      </c>
      <c r="B6" s="424"/>
      <c r="C6" s="424"/>
      <c r="D6" s="425"/>
      <c r="E6" s="425"/>
      <c r="F6" s="425"/>
      <c r="G6" s="426" t="s">
        <v>279</v>
      </c>
      <c r="H6" s="427"/>
      <c r="I6" s="427"/>
      <c r="J6" s="427"/>
      <c r="K6" s="427"/>
      <c r="L6" s="428"/>
      <c r="M6" s="429"/>
      <c r="N6" s="429"/>
      <c r="O6" s="429"/>
      <c r="P6" s="429"/>
      <c r="Q6" s="429"/>
      <c r="R6" s="429"/>
      <c r="S6" s="429"/>
      <c r="T6" s="429"/>
      <c r="U6" s="430"/>
      <c r="V6" s="431"/>
      <c r="W6" s="431"/>
      <c r="X6" s="431"/>
      <c r="Y6" s="431"/>
    </row>
    <row r="7" spans="1:39" ht="26.1" customHeight="1">
      <c r="A7" s="424" t="s">
        <v>280</v>
      </c>
      <c r="B7" s="424"/>
      <c r="C7" s="424"/>
      <c r="D7" s="425"/>
      <c r="E7" s="425"/>
      <c r="F7" s="425"/>
      <c r="G7" s="426" t="s">
        <v>281</v>
      </c>
      <c r="H7" s="427"/>
      <c r="I7" s="427"/>
      <c r="J7" s="427"/>
      <c r="K7" s="427"/>
      <c r="L7" s="428"/>
      <c r="M7" s="429"/>
      <c r="N7" s="429"/>
      <c r="O7" s="429"/>
      <c r="P7" s="429"/>
      <c r="Q7" s="429"/>
      <c r="R7" s="429"/>
      <c r="S7" s="429"/>
      <c r="T7" s="429"/>
      <c r="U7" s="487" t="s">
        <v>282</v>
      </c>
      <c r="V7" s="487"/>
      <c r="W7" s="487"/>
      <c r="X7" s="418"/>
      <c r="Y7" s="418"/>
    </row>
    <row r="9" spans="1:39" ht="16.5" thickBot="1"/>
    <row r="10" spans="1:39" ht="24" customHeight="1" thickTop="1">
      <c r="A10" s="460">
        <v>1</v>
      </c>
      <c r="B10" s="463" t="s">
        <v>283</v>
      </c>
      <c r="C10" s="466" t="s">
        <v>284</v>
      </c>
      <c r="D10" s="469" t="s">
        <v>285</v>
      </c>
      <c r="E10" s="472" t="s">
        <v>286</v>
      </c>
      <c r="F10" s="473"/>
      <c r="G10" s="473"/>
      <c r="H10" s="473"/>
      <c r="I10" s="473"/>
      <c r="J10" s="473"/>
      <c r="K10" s="473"/>
      <c r="L10" s="473"/>
      <c r="M10" s="473"/>
      <c r="N10" s="473"/>
      <c r="O10" s="473"/>
      <c r="P10" s="473"/>
      <c r="Q10" s="473"/>
      <c r="R10" s="473"/>
      <c r="S10" s="473"/>
      <c r="T10" s="474"/>
      <c r="U10" s="476" t="s">
        <v>66</v>
      </c>
      <c r="V10" s="442" t="s">
        <v>287</v>
      </c>
      <c r="W10" s="445" t="s">
        <v>65</v>
      </c>
      <c r="X10" s="448" t="s">
        <v>288</v>
      </c>
      <c r="Y10" s="451" t="s">
        <v>289</v>
      </c>
    </row>
    <row r="11" spans="1:39" ht="60" customHeight="1">
      <c r="A11" s="461"/>
      <c r="B11" s="464"/>
      <c r="C11" s="467"/>
      <c r="D11" s="470"/>
      <c r="E11" s="456" t="s">
        <v>67</v>
      </c>
      <c r="F11" s="457"/>
      <c r="G11" s="479" t="s">
        <v>86</v>
      </c>
      <c r="H11" s="479"/>
      <c r="I11" s="479" t="s">
        <v>87</v>
      </c>
      <c r="J11" s="479"/>
      <c r="K11" s="481" t="s">
        <v>68</v>
      </c>
      <c r="L11" s="481"/>
      <c r="M11" s="483" t="s">
        <v>238</v>
      </c>
      <c r="N11" s="483"/>
      <c r="O11" s="485" t="s">
        <v>223</v>
      </c>
      <c r="P11" s="485"/>
      <c r="Q11" s="454" t="s">
        <v>225</v>
      </c>
      <c r="R11" s="454"/>
      <c r="S11" s="454" t="s">
        <v>109</v>
      </c>
      <c r="T11" s="454"/>
      <c r="U11" s="477"/>
      <c r="V11" s="443"/>
      <c r="W11" s="446"/>
      <c r="X11" s="449"/>
      <c r="Y11" s="452"/>
    </row>
    <row r="12" spans="1:39" ht="15" customHeight="1">
      <c r="A12" s="461"/>
      <c r="B12" s="464"/>
      <c r="C12" s="467"/>
      <c r="D12" s="470"/>
      <c r="E12" s="458"/>
      <c r="F12" s="459"/>
      <c r="G12" s="480"/>
      <c r="H12" s="480"/>
      <c r="I12" s="480"/>
      <c r="J12" s="480"/>
      <c r="K12" s="482"/>
      <c r="L12" s="482"/>
      <c r="M12" s="484"/>
      <c r="N12" s="484"/>
      <c r="O12" s="486"/>
      <c r="P12" s="486"/>
      <c r="Q12" s="455"/>
      <c r="R12" s="455"/>
      <c r="S12" s="455"/>
      <c r="T12" s="455"/>
      <c r="U12" s="477"/>
      <c r="V12" s="443"/>
      <c r="W12" s="446"/>
      <c r="X12" s="449"/>
      <c r="Y12" s="452"/>
    </row>
    <row r="13" spans="1:39">
      <c r="A13" s="462"/>
      <c r="B13" s="465"/>
      <c r="C13" s="468"/>
      <c r="D13" s="471"/>
      <c r="E13" s="321" t="s">
        <v>70</v>
      </c>
      <c r="F13" s="321" t="s">
        <v>71</v>
      </c>
      <c r="G13" s="322" t="s">
        <v>70</v>
      </c>
      <c r="H13" s="321" t="s">
        <v>71</v>
      </c>
      <c r="I13" s="322" t="s">
        <v>70</v>
      </c>
      <c r="J13" s="321" t="s">
        <v>71</v>
      </c>
      <c r="K13" s="321" t="s">
        <v>70</v>
      </c>
      <c r="L13" s="321" t="s">
        <v>71</v>
      </c>
      <c r="M13" s="321" t="s">
        <v>70</v>
      </c>
      <c r="N13" s="321" t="s">
        <v>71</v>
      </c>
      <c r="O13" s="321" t="s">
        <v>70</v>
      </c>
      <c r="P13" s="321" t="s">
        <v>71</v>
      </c>
      <c r="Q13" s="321" t="s">
        <v>70</v>
      </c>
      <c r="R13" s="321" t="s">
        <v>71</v>
      </c>
      <c r="S13" s="321"/>
      <c r="T13" s="321" t="s">
        <v>71</v>
      </c>
      <c r="U13" s="478"/>
      <c r="V13" s="444"/>
      <c r="W13" s="447"/>
      <c r="X13" s="450"/>
      <c r="Y13" s="453"/>
    </row>
    <row r="14" spans="1:39">
      <c r="A14" s="323">
        <v>1</v>
      </c>
      <c r="B14" s="324"/>
      <c r="C14" s="325" t="str">
        <f>'Entrée des observations'!A5</f>
        <v>Elève-1</v>
      </c>
      <c r="D14" s="326"/>
      <c r="E14" s="327" t="str">
        <f>IF(F14="x","","X")</f>
        <v>X</v>
      </c>
      <c r="F14" s="327" t="str">
        <f>VLOOKUP(C14,'bilan socle'!$R$5:$Y$49,2,FALSE)</f>
        <v/>
      </c>
      <c r="G14" s="327" t="str">
        <f>IF(H14="x","","X")</f>
        <v>X</v>
      </c>
      <c r="H14" s="327" t="str">
        <f>VLOOKUP(C14,'bilan socle'!$R$5:$Y$49,5,FALSE)</f>
        <v/>
      </c>
      <c r="I14" s="327" t="str">
        <f>IF(J14="x","","X")</f>
        <v>X</v>
      </c>
      <c r="J14" s="327" t="str">
        <f>VLOOKUP(C14,'bilan socle'!$R$5:$Y$49,7,FALSE)</f>
        <v/>
      </c>
      <c r="K14" s="327" t="str">
        <f>IF(L14="x","","X")</f>
        <v>X</v>
      </c>
      <c r="L14" s="327" t="str">
        <f>VLOOKUP(C14,'bilan socle'!$R$5:$Y$49,6,FALSE)</f>
        <v/>
      </c>
      <c r="M14" s="327" t="str">
        <f>IF(N14="x","","X")</f>
        <v>X</v>
      </c>
      <c r="N14" s="327" t="str">
        <f>VLOOKUP(C14,'bilan socle'!$R$5:$Y$49,8,FALSE)</f>
        <v/>
      </c>
      <c r="O14" s="327" t="str">
        <f>IF(P14="x","","X")</f>
        <v>X</v>
      </c>
      <c r="P14" s="327" t="str">
        <f>VLOOKUP(C14,'bilan socle'!$R$5:$Y$49,3,FALSE)</f>
        <v/>
      </c>
      <c r="Q14" s="327" t="str">
        <f>IF(R14="x","","X")</f>
        <v>X</v>
      </c>
      <c r="R14" s="327" t="str">
        <f>VLOOKUP(C14,'bilan socle'!$R$5:$Y$49,4,FALSE)</f>
        <v/>
      </c>
      <c r="S14" s="327" t="str">
        <f>IF(T14="x","","X")</f>
        <v>X</v>
      </c>
      <c r="T14" s="327" t="str">
        <f>VLOOKUP(C14,'bilan socle'!$R$5:$Z$49,9,FALSE)</f>
        <v/>
      </c>
      <c r="U14" s="328"/>
      <c r="V14" s="329"/>
      <c r="W14" s="326"/>
      <c r="X14" s="330"/>
      <c r="Y14" s="331"/>
    </row>
    <row r="15" spans="1:39">
      <c r="A15" s="332">
        <v>2</v>
      </c>
      <c r="B15" s="333"/>
      <c r="C15" s="325" t="str">
        <f>'Entrée des observations'!A6</f>
        <v>Elève-2</v>
      </c>
      <c r="D15" s="334"/>
      <c r="E15" s="327" t="str">
        <f t="shared" ref="E15:E58" si="0">IF(F15="x","","X")</f>
        <v>X</v>
      </c>
      <c r="F15" s="327" t="str">
        <f>VLOOKUP(C15,'bilan socle'!$R$5:$Y$49,2,FALSE)</f>
        <v/>
      </c>
      <c r="G15" s="327" t="str">
        <f t="shared" ref="G15:G58" si="1">IF(H15="x","","X")</f>
        <v>X</v>
      </c>
      <c r="H15" s="327" t="str">
        <f>VLOOKUP(C15,'bilan socle'!$R$5:$Y$49,5,FALSE)</f>
        <v/>
      </c>
      <c r="I15" s="327" t="str">
        <f t="shared" ref="I15:I58" si="2">IF(J15="x","","X")</f>
        <v>X</v>
      </c>
      <c r="J15" s="327" t="str">
        <f>VLOOKUP(C15,'bilan socle'!$R$5:$Y$49,7,FALSE)</f>
        <v/>
      </c>
      <c r="K15" s="327" t="str">
        <f t="shared" ref="K15:K58" si="3">IF(L15="x","","X")</f>
        <v>X</v>
      </c>
      <c r="L15" s="327" t="str">
        <f>VLOOKUP(C15,'bilan socle'!$R$5:$Y$49,6,FALSE)</f>
        <v/>
      </c>
      <c r="M15" s="327" t="str">
        <f t="shared" ref="M15:M58" si="4">IF(N15="x","","X")</f>
        <v>X</v>
      </c>
      <c r="N15" s="327" t="str">
        <f>VLOOKUP(C15,'bilan socle'!$R$5:$Y$49,8,FALSE)</f>
        <v/>
      </c>
      <c r="O15" s="327" t="str">
        <f t="shared" ref="O15:O58" si="5">IF(P15="x","","X")</f>
        <v>X</v>
      </c>
      <c r="P15" s="327" t="str">
        <f>VLOOKUP(C15,'bilan socle'!$R$5:$Y$49,3,FALSE)</f>
        <v/>
      </c>
      <c r="Q15" s="327" t="str">
        <f t="shared" ref="Q15:Q58" si="6">IF(R15="x","","X")</f>
        <v>X</v>
      </c>
      <c r="R15" s="327" t="str">
        <f>VLOOKUP(C15,'bilan socle'!$R$5:$Y$49,4,FALSE)</f>
        <v/>
      </c>
      <c r="S15" s="327" t="str">
        <f t="shared" ref="S15:S58" si="7">IF(T15="x","","X")</f>
        <v>X</v>
      </c>
      <c r="T15" s="327" t="str">
        <f>VLOOKUP(C15,'bilan socle'!$R$5:$Z$49,9,FALSE)</f>
        <v/>
      </c>
      <c r="U15" s="335"/>
      <c r="V15" s="336"/>
      <c r="W15" s="334"/>
      <c r="X15" s="337"/>
      <c r="Y15" s="338"/>
    </row>
    <row r="16" spans="1:39">
      <c r="A16" s="323">
        <v>3</v>
      </c>
      <c r="B16" s="324"/>
      <c r="C16" s="325" t="str">
        <f>'Entrée des observations'!A7</f>
        <v>Elève-3</v>
      </c>
      <c r="D16" s="326"/>
      <c r="E16" s="327" t="str">
        <f t="shared" si="0"/>
        <v>X</v>
      </c>
      <c r="F16" s="327" t="str">
        <f>VLOOKUP(C16,'bilan socle'!$R$5:$Y$49,2,FALSE)</f>
        <v/>
      </c>
      <c r="G16" s="327" t="str">
        <f t="shared" si="1"/>
        <v>X</v>
      </c>
      <c r="H16" s="327" t="str">
        <f>VLOOKUP(C16,'bilan socle'!$R$5:$Y$49,5,FALSE)</f>
        <v/>
      </c>
      <c r="I16" s="327" t="str">
        <f t="shared" si="2"/>
        <v>X</v>
      </c>
      <c r="J16" s="327" t="str">
        <f>VLOOKUP(C16,'bilan socle'!$R$5:$Y$49,7,FALSE)</f>
        <v/>
      </c>
      <c r="K16" s="327" t="str">
        <f t="shared" si="3"/>
        <v>X</v>
      </c>
      <c r="L16" s="327" t="str">
        <f>VLOOKUP(C16,'bilan socle'!$R$5:$Y$49,6,FALSE)</f>
        <v/>
      </c>
      <c r="M16" s="327" t="str">
        <f t="shared" si="4"/>
        <v>X</v>
      </c>
      <c r="N16" s="327" t="str">
        <f>VLOOKUP(C16,'bilan socle'!$R$5:$Y$49,8,FALSE)</f>
        <v/>
      </c>
      <c r="O16" s="327" t="str">
        <f t="shared" si="5"/>
        <v>X</v>
      </c>
      <c r="P16" s="327" t="str">
        <f>VLOOKUP(C16,'bilan socle'!$R$5:$Y$49,3,FALSE)</f>
        <v/>
      </c>
      <c r="Q16" s="327" t="str">
        <f t="shared" si="6"/>
        <v>X</v>
      </c>
      <c r="R16" s="327" t="str">
        <f>VLOOKUP(C16,'bilan socle'!$R$5:$Y$49,4,FALSE)</f>
        <v/>
      </c>
      <c r="S16" s="327" t="str">
        <f t="shared" si="7"/>
        <v>X</v>
      </c>
      <c r="T16" s="327" t="str">
        <f>VLOOKUP(C16,'bilan socle'!$R$5:$Z$49,9,FALSE)</f>
        <v/>
      </c>
      <c r="U16" s="328"/>
      <c r="V16" s="329"/>
      <c r="W16" s="326"/>
      <c r="X16" s="330"/>
      <c r="Y16" s="331"/>
    </row>
    <row r="17" spans="1:25">
      <c r="A17" s="332">
        <v>4</v>
      </c>
      <c r="B17" s="333"/>
      <c r="C17" s="325" t="str">
        <f>'Entrée des observations'!A8</f>
        <v>Elève-4</v>
      </c>
      <c r="D17" s="334"/>
      <c r="E17" s="327" t="str">
        <f t="shared" si="0"/>
        <v>X</v>
      </c>
      <c r="F17" s="327" t="str">
        <f>VLOOKUP(C17,'bilan socle'!$R$5:$Y$49,2,FALSE)</f>
        <v/>
      </c>
      <c r="G17" s="327" t="str">
        <f t="shared" si="1"/>
        <v>X</v>
      </c>
      <c r="H17" s="327" t="str">
        <f>VLOOKUP(C17,'bilan socle'!$R$5:$Y$49,5,FALSE)</f>
        <v/>
      </c>
      <c r="I17" s="327" t="str">
        <f t="shared" si="2"/>
        <v>X</v>
      </c>
      <c r="J17" s="327" t="str">
        <f>VLOOKUP(C17,'bilan socle'!$R$5:$Y$49,7,FALSE)</f>
        <v/>
      </c>
      <c r="K17" s="327" t="str">
        <f t="shared" si="3"/>
        <v>X</v>
      </c>
      <c r="L17" s="327" t="str">
        <f>VLOOKUP(C17,'bilan socle'!$R$5:$Y$49,6,FALSE)</f>
        <v/>
      </c>
      <c r="M17" s="327" t="str">
        <f t="shared" si="4"/>
        <v>X</v>
      </c>
      <c r="N17" s="327" t="str">
        <f>VLOOKUP(C17,'bilan socle'!$R$5:$Y$49,8,FALSE)</f>
        <v/>
      </c>
      <c r="O17" s="327" t="str">
        <f t="shared" si="5"/>
        <v>X</v>
      </c>
      <c r="P17" s="327" t="str">
        <f>VLOOKUP(C17,'bilan socle'!$R$5:$Y$49,3,FALSE)</f>
        <v/>
      </c>
      <c r="Q17" s="327" t="str">
        <f t="shared" si="6"/>
        <v>X</v>
      </c>
      <c r="R17" s="327" t="str">
        <f>VLOOKUP(C17,'bilan socle'!$R$5:$Y$49,4,FALSE)</f>
        <v/>
      </c>
      <c r="S17" s="327" t="str">
        <f t="shared" si="7"/>
        <v>X</v>
      </c>
      <c r="T17" s="327" t="str">
        <f>VLOOKUP(C17,'bilan socle'!$R$5:$Z$49,9,FALSE)</f>
        <v/>
      </c>
      <c r="U17" s="335"/>
      <c r="V17" s="336"/>
      <c r="W17" s="334"/>
      <c r="X17" s="337"/>
      <c r="Y17" s="338"/>
    </row>
    <row r="18" spans="1:25">
      <c r="A18" s="323">
        <v>5</v>
      </c>
      <c r="B18" s="324"/>
      <c r="C18" s="325" t="str">
        <f>'Entrée des observations'!A9</f>
        <v>Elève-5</v>
      </c>
      <c r="D18" s="326"/>
      <c r="E18" s="327" t="str">
        <f t="shared" si="0"/>
        <v>X</v>
      </c>
      <c r="F18" s="327" t="str">
        <f>VLOOKUP(C18,'bilan socle'!$R$5:$Y$49,2,FALSE)</f>
        <v/>
      </c>
      <c r="G18" s="327" t="str">
        <f t="shared" si="1"/>
        <v>X</v>
      </c>
      <c r="H18" s="327" t="str">
        <f>VLOOKUP(C18,'bilan socle'!$R$5:$Y$49,5,FALSE)</f>
        <v/>
      </c>
      <c r="I18" s="327" t="str">
        <f t="shared" si="2"/>
        <v>X</v>
      </c>
      <c r="J18" s="327" t="str">
        <f>VLOOKUP(C18,'bilan socle'!$R$5:$Y$49,7,FALSE)</f>
        <v/>
      </c>
      <c r="K18" s="327" t="str">
        <f t="shared" si="3"/>
        <v>X</v>
      </c>
      <c r="L18" s="327" t="str">
        <f>VLOOKUP(C18,'bilan socle'!$R$5:$Y$49,6,FALSE)</f>
        <v/>
      </c>
      <c r="M18" s="327" t="str">
        <f t="shared" si="4"/>
        <v>X</v>
      </c>
      <c r="N18" s="327" t="str">
        <f>VLOOKUP(C18,'bilan socle'!$R$5:$Y$49,8,FALSE)</f>
        <v/>
      </c>
      <c r="O18" s="327" t="str">
        <f t="shared" si="5"/>
        <v>X</v>
      </c>
      <c r="P18" s="327" t="str">
        <f>VLOOKUP(C18,'bilan socle'!$R$5:$Y$49,3,FALSE)</f>
        <v/>
      </c>
      <c r="Q18" s="327" t="str">
        <f t="shared" si="6"/>
        <v>X</v>
      </c>
      <c r="R18" s="327" t="str">
        <f>VLOOKUP(C18,'bilan socle'!$R$5:$Y$49,4,FALSE)</f>
        <v/>
      </c>
      <c r="S18" s="327" t="str">
        <f t="shared" si="7"/>
        <v>X</v>
      </c>
      <c r="T18" s="327" t="str">
        <f>VLOOKUP(C18,'bilan socle'!$R$5:$Z$49,9,FALSE)</f>
        <v/>
      </c>
      <c r="U18" s="328"/>
      <c r="V18" s="329"/>
      <c r="W18" s="326"/>
      <c r="X18" s="330"/>
      <c r="Y18" s="331"/>
    </row>
    <row r="19" spans="1:25">
      <c r="A19" s="332">
        <v>6</v>
      </c>
      <c r="B19" s="333"/>
      <c r="C19" s="325" t="str">
        <f>'Entrée des observations'!A10</f>
        <v>Elève-6</v>
      </c>
      <c r="D19" s="334"/>
      <c r="E19" s="327" t="str">
        <f t="shared" si="0"/>
        <v>X</v>
      </c>
      <c r="F19" s="327" t="str">
        <f>VLOOKUP(C19,'bilan socle'!$R$5:$Y$49,2,FALSE)</f>
        <v/>
      </c>
      <c r="G19" s="327" t="str">
        <f t="shared" si="1"/>
        <v>X</v>
      </c>
      <c r="H19" s="327" t="str">
        <f>VLOOKUP(C19,'bilan socle'!$R$5:$Y$49,5,FALSE)</f>
        <v/>
      </c>
      <c r="I19" s="327" t="str">
        <f t="shared" si="2"/>
        <v>X</v>
      </c>
      <c r="J19" s="327" t="str">
        <f>VLOOKUP(C19,'bilan socle'!$R$5:$Y$49,7,FALSE)</f>
        <v/>
      </c>
      <c r="K19" s="327" t="str">
        <f t="shared" si="3"/>
        <v>X</v>
      </c>
      <c r="L19" s="327" t="str">
        <f>VLOOKUP(C19,'bilan socle'!$R$5:$Y$49,6,FALSE)</f>
        <v/>
      </c>
      <c r="M19" s="327" t="str">
        <f t="shared" si="4"/>
        <v>X</v>
      </c>
      <c r="N19" s="327" t="str">
        <f>VLOOKUP(C19,'bilan socle'!$R$5:$Y$49,8,FALSE)</f>
        <v/>
      </c>
      <c r="O19" s="327" t="str">
        <f t="shared" si="5"/>
        <v>X</v>
      </c>
      <c r="P19" s="327" t="str">
        <f>VLOOKUP(C19,'bilan socle'!$R$5:$Y$49,3,FALSE)</f>
        <v/>
      </c>
      <c r="Q19" s="327" t="str">
        <f t="shared" si="6"/>
        <v>X</v>
      </c>
      <c r="R19" s="327" t="str">
        <f>VLOOKUP(C19,'bilan socle'!$R$5:$Y$49,4,FALSE)</f>
        <v/>
      </c>
      <c r="S19" s="327" t="str">
        <f t="shared" si="7"/>
        <v>X</v>
      </c>
      <c r="T19" s="327" t="str">
        <f>VLOOKUP(C19,'bilan socle'!$R$5:$Z$49,9,FALSE)</f>
        <v/>
      </c>
      <c r="U19" s="335"/>
      <c r="V19" s="336"/>
      <c r="W19" s="334"/>
      <c r="X19" s="337"/>
      <c r="Y19" s="338"/>
    </row>
    <row r="20" spans="1:25">
      <c r="A20" s="323">
        <v>7</v>
      </c>
      <c r="B20" s="324"/>
      <c r="C20" s="325" t="str">
        <f>'Entrée des observations'!A11</f>
        <v>Elève-7</v>
      </c>
      <c r="D20" s="326"/>
      <c r="E20" s="327" t="str">
        <f t="shared" si="0"/>
        <v>X</v>
      </c>
      <c r="F20" s="327" t="str">
        <f>VLOOKUP(C20,'bilan socle'!$R$5:$Y$49,2,FALSE)</f>
        <v/>
      </c>
      <c r="G20" s="327" t="str">
        <f t="shared" si="1"/>
        <v>X</v>
      </c>
      <c r="H20" s="327" t="str">
        <f>VLOOKUP(C20,'bilan socle'!$R$5:$Y$49,5,FALSE)</f>
        <v/>
      </c>
      <c r="I20" s="327" t="str">
        <f t="shared" si="2"/>
        <v>X</v>
      </c>
      <c r="J20" s="327" t="str">
        <f>VLOOKUP(C20,'bilan socle'!$R$5:$Y$49,7,FALSE)</f>
        <v/>
      </c>
      <c r="K20" s="327" t="str">
        <f t="shared" si="3"/>
        <v>X</v>
      </c>
      <c r="L20" s="327" t="str">
        <f>VLOOKUP(C20,'bilan socle'!$R$5:$Y$49,6,FALSE)</f>
        <v/>
      </c>
      <c r="M20" s="327" t="str">
        <f t="shared" si="4"/>
        <v>X</v>
      </c>
      <c r="N20" s="327" t="str">
        <f>VLOOKUP(C20,'bilan socle'!$R$5:$Y$49,8,FALSE)</f>
        <v/>
      </c>
      <c r="O20" s="327" t="str">
        <f t="shared" si="5"/>
        <v>X</v>
      </c>
      <c r="P20" s="327" t="str">
        <f>VLOOKUP(C20,'bilan socle'!$R$5:$Y$49,3,FALSE)</f>
        <v/>
      </c>
      <c r="Q20" s="327" t="str">
        <f t="shared" si="6"/>
        <v>X</v>
      </c>
      <c r="R20" s="327" t="str">
        <f>VLOOKUP(C20,'bilan socle'!$R$5:$Y$49,4,FALSE)</f>
        <v/>
      </c>
      <c r="S20" s="327" t="str">
        <f t="shared" si="7"/>
        <v>X</v>
      </c>
      <c r="T20" s="327" t="str">
        <f>VLOOKUP(C20,'bilan socle'!$R$5:$Z$49,9,FALSE)</f>
        <v/>
      </c>
      <c r="U20" s="328"/>
      <c r="V20" s="329"/>
      <c r="W20" s="326"/>
      <c r="X20" s="330"/>
      <c r="Y20" s="331"/>
    </row>
    <row r="21" spans="1:25">
      <c r="A21" s="332">
        <v>8</v>
      </c>
      <c r="B21" s="333"/>
      <c r="C21" s="325" t="str">
        <f>'Entrée des observations'!A12</f>
        <v>Elève-8</v>
      </c>
      <c r="D21" s="334"/>
      <c r="E21" s="327" t="str">
        <f t="shared" si="0"/>
        <v>X</v>
      </c>
      <c r="F21" s="327" t="str">
        <f>VLOOKUP(C21,'bilan socle'!$R$5:$Y$49,2,FALSE)</f>
        <v/>
      </c>
      <c r="G21" s="327" t="str">
        <f t="shared" si="1"/>
        <v>X</v>
      </c>
      <c r="H21" s="327" t="str">
        <f>VLOOKUP(C21,'bilan socle'!$R$5:$Y$49,5,FALSE)</f>
        <v/>
      </c>
      <c r="I21" s="327" t="str">
        <f t="shared" si="2"/>
        <v>X</v>
      </c>
      <c r="J21" s="327" t="str">
        <f>VLOOKUP(C21,'bilan socle'!$R$5:$Y$49,7,FALSE)</f>
        <v/>
      </c>
      <c r="K21" s="327" t="str">
        <f t="shared" si="3"/>
        <v>X</v>
      </c>
      <c r="L21" s="327" t="str">
        <f>VLOOKUP(C21,'bilan socle'!$R$5:$Y$49,6,FALSE)</f>
        <v/>
      </c>
      <c r="M21" s="327" t="str">
        <f t="shared" si="4"/>
        <v>X</v>
      </c>
      <c r="N21" s="327" t="str">
        <f>VLOOKUP(C21,'bilan socle'!$R$5:$Y$49,8,FALSE)</f>
        <v/>
      </c>
      <c r="O21" s="327" t="str">
        <f t="shared" si="5"/>
        <v>X</v>
      </c>
      <c r="P21" s="327" t="str">
        <f>VLOOKUP(C21,'bilan socle'!$R$5:$Y$49,3,FALSE)</f>
        <v/>
      </c>
      <c r="Q21" s="327" t="str">
        <f t="shared" si="6"/>
        <v>X</v>
      </c>
      <c r="R21" s="327" t="str">
        <f>VLOOKUP(C21,'bilan socle'!$R$5:$Y$49,4,FALSE)</f>
        <v/>
      </c>
      <c r="S21" s="327" t="str">
        <f t="shared" si="7"/>
        <v>X</v>
      </c>
      <c r="T21" s="327" t="str">
        <f>VLOOKUP(C21,'bilan socle'!$R$5:$Z$49,9,FALSE)</f>
        <v/>
      </c>
      <c r="U21" s="335"/>
      <c r="V21" s="336"/>
      <c r="W21" s="334"/>
      <c r="X21" s="337"/>
      <c r="Y21" s="338"/>
    </row>
    <row r="22" spans="1:25">
      <c r="A22" s="323">
        <v>9</v>
      </c>
      <c r="B22" s="324"/>
      <c r="C22" s="325" t="str">
        <f>'Entrée des observations'!A13</f>
        <v>Elève-9</v>
      </c>
      <c r="D22" s="326"/>
      <c r="E22" s="327" t="str">
        <f t="shared" si="0"/>
        <v>X</v>
      </c>
      <c r="F22" s="327" t="str">
        <f>VLOOKUP(C22,'bilan socle'!$R$5:$Y$49,2,FALSE)</f>
        <v/>
      </c>
      <c r="G22" s="327" t="str">
        <f t="shared" si="1"/>
        <v>X</v>
      </c>
      <c r="H22" s="327" t="str">
        <f>VLOOKUP(C22,'bilan socle'!$R$5:$Y$49,5,FALSE)</f>
        <v/>
      </c>
      <c r="I22" s="327" t="str">
        <f t="shared" si="2"/>
        <v>X</v>
      </c>
      <c r="J22" s="327" t="str">
        <f>VLOOKUP(C22,'bilan socle'!$R$5:$Y$49,7,FALSE)</f>
        <v/>
      </c>
      <c r="K22" s="327" t="str">
        <f t="shared" si="3"/>
        <v>X</v>
      </c>
      <c r="L22" s="327" t="str">
        <f>VLOOKUP(C22,'bilan socle'!$R$5:$Y$49,6,FALSE)</f>
        <v/>
      </c>
      <c r="M22" s="327" t="str">
        <f t="shared" si="4"/>
        <v>X</v>
      </c>
      <c r="N22" s="327" t="str">
        <f>VLOOKUP(C22,'bilan socle'!$R$5:$Y$49,8,FALSE)</f>
        <v/>
      </c>
      <c r="O22" s="327" t="str">
        <f t="shared" si="5"/>
        <v>X</v>
      </c>
      <c r="P22" s="327" t="str">
        <f>VLOOKUP(C22,'bilan socle'!$R$5:$Y$49,3,FALSE)</f>
        <v/>
      </c>
      <c r="Q22" s="327" t="str">
        <f t="shared" si="6"/>
        <v>X</v>
      </c>
      <c r="R22" s="327" t="str">
        <f>VLOOKUP(C22,'bilan socle'!$R$5:$Y$49,4,FALSE)</f>
        <v/>
      </c>
      <c r="S22" s="327" t="str">
        <f t="shared" si="7"/>
        <v>X</v>
      </c>
      <c r="T22" s="327" t="str">
        <f>VLOOKUP(C22,'bilan socle'!$R$5:$Z$49,9,FALSE)</f>
        <v/>
      </c>
      <c r="U22" s="328"/>
      <c r="V22" s="329"/>
      <c r="W22" s="326"/>
      <c r="X22" s="330"/>
      <c r="Y22" s="331"/>
    </row>
    <row r="23" spans="1:25">
      <c r="A23" s="332">
        <v>10</v>
      </c>
      <c r="B23" s="333"/>
      <c r="C23" s="325" t="str">
        <f>'Entrée des observations'!A14</f>
        <v>Elève-10</v>
      </c>
      <c r="D23" s="334"/>
      <c r="E23" s="327" t="str">
        <f t="shared" si="0"/>
        <v>X</v>
      </c>
      <c r="F23" s="327" t="str">
        <f>VLOOKUP(C23,'bilan socle'!$R$5:$Y$49,2,FALSE)</f>
        <v/>
      </c>
      <c r="G23" s="327" t="str">
        <f t="shared" si="1"/>
        <v>X</v>
      </c>
      <c r="H23" s="327" t="str">
        <f>VLOOKUP(C23,'bilan socle'!$R$5:$Y$49,5,FALSE)</f>
        <v/>
      </c>
      <c r="I23" s="327" t="str">
        <f t="shared" si="2"/>
        <v>X</v>
      </c>
      <c r="J23" s="327" t="str">
        <f>VLOOKUP(C23,'bilan socle'!$R$5:$Y$49,7,FALSE)</f>
        <v/>
      </c>
      <c r="K23" s="327" t="str">
        <f t="shared" si="3"/>
        <v>X</v>
      </c>
      <c r="L23" s="327" t="str">
        <f>VLOOKUP(C23,'bilan socle'!$R$5:$Y$49,6,FALSE)</f>
        <v/>
      </c>
      <c r="M23" s="327" t="str">
        <f t="shared" si="4"/>
        <v>X</v>
      </c>
      <c r="N23" s="327" t="str">
        <f>VLOOKUP(C23,'bilan socle'!$R$5:$Y$49,8,FALSE)</f>
        <v/>
      </c>
      <c r="O23" s="327" t="str">
        <f t="shared" si="5"/>
        <v>X</v>
      </c>
      <c r="P23" s="327" t="str">
        <f>VLOOKUP(C23,'bilan socle'!$R$5:$Y$49,3,FALSE)</f>
        <v/>
      </c>
      <c r="Q23" s="327" t="str">
        <f t="shared" si="6"/>
        <v>X</v>
      </c>
      <c r="R23" s="327" t="str">
        <f>VLOOKUP(C23,'bilan socle'!$R$5:$Y$49,4,FALSE)</f>
        <v/>
      </c>
      <c r="S23" s="327" t="str">
        <f t="shared" si="7"/>
        <v>X</v>
      </c>
      <c r="T23" s="327" t="str">
        <f>VLOOKUP(C23,'bilan socle'!$R$5:$Z$49,9,FALSE)</f>
        <v/>
      </c>
      <c r="U23" s="335"/>
      <c r="V23" s="336"/>
      <c r="W23" s="334"/>
      <c r="X23" s="337"/>
      <c r="Y23" s="338"/>
    </row>
    <row r="24" spans="1:25">
      <c r="A24" s="323">
        <v>11</v>
      </c>
      <c r="B24" s="324"/>
      <c r="C24" s="325" t="str">
        <f>'Entrée des observations'!A15</f>
        <v>Elève-11</v>
      </c>
      <c r="D24" s="326"/>
      <c r="E24" s="327" t="str">
        <f t="shared" si="0"/>
        <v>X</v>
      </c>
      <c r="F24" s="327" t="str">
        <f>VLOOKUP(C24,'bilan socle'!$R$5:$Y$49,2,FALSE)</f>
        <v/>
      </c>
      <c r="G24" s="327" t="str">
        <f t="shared" si="1"/>
        <v>X</v>
      </c>
      <c r="H24" s="327" t="str">
        <f>VLOOKUP(C24,'bilan socle'!$R$5:$Y$49,5,FALSE)</f>
        <v/>
      </c>
      <c r="I24" s="327" t="str">
        <f t="shared" si="2"/>
        <v>X</v>
      </c>
      <c r="J24" s="327" t="str">
        <f>VLOOKUP(C24,'bilan socle'!$R$5:$Y$49,7,FALSE)</f>
        <v/>
      </c>
      <c r="K24" s="327" t="str">
        <f t="shared" si="3"/>
        <v>X</v>
      </c>
      <c r="L24" s="327" t="str">
        <f>VLOOKUP(C24,'bilan socle'!$R$5:$Y$49,6,FALSE)</f>
        <v/>
      </c>
      <c r="M24" s="327" t="str">
        <f t="shared" si="4"/>
        <v>X</v>
      </c>
      <c r="N24" s="327" t="str">
        <f>VLOOKUP(C24,'bilan socle'!$R$5:$Y$49,8,FALSE)</f>
        <v/>
      </c>
      <c r="O24" s="327" t="str">
        <f t="shared" si="5"/>
        <v>X</v>
      </c>
      <c r="P24" s="327" t="str">
        <f>VLOOKUP(C24,'bilan socle'!$R$5:$Y$49,3,FALSE)</f>
        <v/>
      </c>
      <c r="Q24" s="327" t="str">
        <f t="shared" si="6"/>
        <v>X</v>
      </c>
      <c r="R24" s="327" t="str">
        <f>VLOOKUP(C24,'bilan socle'!$R$5:$Y$49,4,FALSE)</f>
        <v/>
      </c>
      <c r="S24" s="327" t="str">
        <f t="shared" si="7"/>
        <v>X</v>
      </c>
      <c r="T24" s="327" t="str">
        <f>VLOOKUP(C24,'bilan socle'!$R$5:$Z$49,9,FALSE)</f>
        <v/>
      </c>
      <c r="U24" s="328"/>
      <c r="V24" s="329"/>
      <c r="W24" s="326"/>
      <c r="X24" s="330"/>
      <c r="Y24" s="331"/>
    </row>
    <row r="25" spans="1:25">
      <c r="A25" s="332">
        <v>12</v>
      </c>
      <c r="B25" s="333"/>
      <c r="C25" s="325" t="str">
        <f>'Entrée des observations'!A16</f>
        <v>Elève-12</v>
      </c>
      <c r="D25" s="334"/>
      <c r="E25" s="327" t="str">
        <f t="shared" si="0"/>
        <v>X</v>
      </c>
      <c r="F25" s="327" t="str">
        <f>VLOOKUP(C25,'bilan socle'!$R$5:$Y$49,2,FALSE)</f>
        <v/>
      </c>
      <c r="G25" s="327" t="str">
        <f t="shared" si="1"/>
        <v>X</v>
      </c>
      <c r="H25" s="327" t="str">
        <f>VLOOKUP(C25,'bilan socle'!$R$5:$Y$49,5,FALSE)</f>
        <v/>
      </c>
      <c r="I25" s="327" t="str">
        <f t="shared" si="2"/>
        <v>X</v>
      </c>
      <c r="J25" s="327" t="str">
        <f>VLOOKUP(C25,'bilan socle'!$R$5:$Y$49,7,FALSE)</f>
        <v/>
      </c>
      <c r="K25" s="327" t="str">
        <f t="shared" si="3"/>
        <v>X</v>
      </c>
      <c r="L25" s="327" t="str">
        <f>VLOOKUP(C25,'bilan socle'!$R$5:$Y$49,6,FALSE)</f>
        <v/>
      </c>
      <c r="M25" s="327" t="str">
        <f t="shared" si="4"/>
        <v>X</v>
      </c>
      <c r="N25" s="327" t="str">
        <f>VLOOKUP(C25,'bilan socle'!$R$5:$Y$49,8,FALSE)</f>
        <v/>
      </c>
      <c r="O25" s="327" t="str">
        <f t="shared" si="5"/>
        <v>X</v>
      </c>
      <c r="P25" s="327" t="str">
        <f>VLOOKUP(C25,'bilan socle'!$R$5:$Y$49,3,FALSE)</f>
        <v/>
      </c>
      <c r="Q25" s="327" t="str">
        <f t="shared" si="6"/>
        <v>X</v>
      </c>
      <c r="R25" s="327" t="str">
        <f>VLOOKUP(C25,'bilan socle'!$R$5:$Y$49,4,FALSE)</f>
        <v/>
      </c>
      <c r="S25" s="327" t="str">
        <f t="shared" si="7"/>
        <v>X</v>
      </c>
      <c r="T25" s="327" t="str">
        <f>VLOOKUP(C25,'bilan socle'!$R$5:$Z$49,9,FALSE)</f>
        <v/>
      </c>
      <c r="U25" s="335"/>
      <c r="V25" s="336"/>
      <c r="W25" s="334"/>
      <c r="X25" s="337"/>
      <c r="Y25" s="338"/>
    </row>
    <row r="26" spans="1:25">
      <c r="A26" s="323">
        <v>13</v>
      </c>
      <c r="B26" s="324"/>
      <c r="C26" s="325" t="str">
        <f>'Entrée des observations'!A17</f>
        <v>Elève-13</v>
      </c>
      <c r="D26" s="326"/>
      <c r="E26" s="327" t="str">
        <f t="shared" si="0"/>
        <v>X</v>
      </c>
      <c r="F26" s="327" t="str">
        <f>VLOOKUP(C26,'bilan socle'!$R$5:$Y$49,2,FALSE)</f>
        <v/>
      </c>
      <c r="G26" s="327" t="str">
        <f t="shared" si="1"/>
        <v>X</v>
      </c>
      <c r="H26" s="327" t="str">
        <f>VLOOKUP(C26,'bilan socle'!$R$5:$Y$49,5,FALSE)</f>
        <v/>
      </c>
      <c r="I26" s="327" t="str">
        <f t="shared" si="2"/>
        <v>X</v>
      </c>
      <c r="J26" s="327" t="str">
        <f>VLOOKUP(C26,'bilan socle'!$R$5:$Y$49,7,FALSE)</f>
        <v/>
      </c>
      <c r="K26" s="327" t="str">
        <f t="shared" si="3"/>
        <v>X</v>
      </c>
      <c r="L26" s="327" t="str">
        <f>VLOOKUP(C26,'bilan socle'!$R$5:$Y$49,6,FALSE)</f>
        <v/>
      </c>
      <c r="M26" s="327" t="str">
        <f t="shared" si="4"/>
        <v>X</v>
      </c>
      <c r="N26" s="327" t="str">
        <f>VLOOKUP(C26,'bilan socle'!$R$5:$Y$49,8,FALSE)</f>
        <v/>
      </c>
      <c r="O26" s="327" t="str">
        <f t="shared" si="5"/>
        <v>X</v>
      </c>
      <c r="P26" s="327" t="str">
        <f>VLOOKUP(C26,'bilan socle'!$R$5:$Y$49,3,FALSE)</f>
        <v/>
      </c>
      <c r="Q26" s="327" t="str">
        <f t="shared" si="6"/>
        <v>X</v>
      </c>
      <c r="R26" s="327" t="str">
        <f>VLOOKUP(C26,'bilan socle'!$R$5:$Y$49,4,FALSE)</f>
        <v/>
      </c>
      <c r="S26" s="327" t="str">
        <f t="shared" si="7"/>
        <v>X</v>
      </c>
      <c r="T26" s="327" t="str">
        <f>VLOOKUP(C26,'bilan socle'!$R$5:$Z$49,9,FALSE)</f>
        <v/>
      </c>
      <c r="U26" s="328"/>
      <c r="V26" s="329"/>
      <c r="W26" s="326"/>
      <c r="X26" s="330"/>
      <c r="Y26" s="331"/>
    </row>
    <row r="27" spans="1:25">
      <c r="A27" s="332">
        <v>14</v>
      </c>
      <c r="B27" s="333"/>
      <c r="C27" s="325" t="str">
        <f>'Entrée des observations'!A18</f>
        <v>Elève-14</v>
      </c>
      <c r="D27" s="334"/>
      <c r="E27" s="327" t="str">
        <f t="shared" si="0"/>
        <v>X</v>
      </c>
      <c r="F27" s="327" t="str">
        <f>VLOOKUP(C27,'bilan socle'!$R$5:$Y$49,2,FALSE)</f>
        <v/>
      </c>
      <c r="G27" s="327" t="str">
        <f t="shared" si="1"/>
        <v>X</v>
      </c>
      <c r="H27" s="327" t="str">
        <f>VLOOKUP(C27,'bilan socle'!$R$5:$Y$49,5,FALSE)</f>
        <v/>
      </c>
      <c r="I27" s="327" t="str">
        <f t="shared" si="2"/>
        <v>X</v>
      </c>
      <c r="J27" s="327" t="str">
        <f>VLOOKUP(C27,'bilan socle'!$R$5:$Y$49,7,FALSE)</f>
        <v/>
      </c>
      <c r="K27" s="327" t="str">
        <f t="shared" si="3"/>
        <v>X</v>
      </c>
      <c r="L27" s="327" t="str">
        <f>VLOOKUP(C27,'bilan socle'!$R$5:$Y$49,6,FALSE)</f>
        <v/>
      </c>
      <c r="M27" s="327" t="str">
        <f t="shared" si="4"/>
        <v>X</v>
      </c>
      <c r="N27" s="327" t="str">
        <f>VLOOKUP(C27,'bilan socle'!$R$5:$Y$49,8,FALSE)</f>
        <v/>
      </c>
      <c r="O27" s="327" t="str">
        <f t="shared" si="5"/>
        <v>X</v>
      </c>
      <c r="P27" s="327" t="str">
        <f>VLOOKUP(C27,'bilan socle'!$R$5:$Y$49,3,FALSE)</f>
        <v/>
      </c>
      <c r="Q27" s="327" t="str">
        <f t="shared" si="6"/>
        <v>X</v>
      </c>
      <c r="R27" s="327" t="str">
        <f>VLOOKUP(C27,'bilan socle'!$R$5:$Y$49,4,FALSE)</f>
        <v/>
      </c>
      <c r="S27" s="327" t="str">
        <f t="shared" si="7"/>
        <v>X</v>
      </c>
      <c r="T27" s="327" t="str">
        <f>VLOOKUP(C27,'bilan socle'!$R$5:$Z$49,9,FALSE)</f>
        <v/>
      </c>
      <c r="U27" s="335"/>
      <c r="V27" s="336"/>
      <c r="W27" s="334"/>
      <c r="X27" s="337"/>
      <c r="Y27" s="338"/>
    </row>
    <row r="28" spans="1:25">
      <c r="A28" s="323">
        <v>15</v>
      </c>
      <c r="B28" s="324"/>
      <c r="C28" s="325" t="str">
        <f>'Entrée des observations'!A19</f>
        <v>Elève-15</v>
      </c>
      <c r="D28" s="326"/>
      <c r="E28" s="327" t="str">
        <f t="shared" si="0"/>
        <v>X</v>
      </c>
      <c r="F28" s="327" t="str">
        <f>VLOOKUP(C28,'bilan socle'!$R$5:$Y$49,2,FALSE)</f>
        <v/>
      </c>
      <c r="G28" s="327" t="str">
        <f t="shared" si="1"/>
        <v>X</v>
      </c>
      <c r="H28" s="327" t="str">
        <f>VLOOKUP(C28,'bilan socle'!$R$5:$Y$49,5,FALSE)</f>
        <v/>
      </c>
      <c r="I28" s="327" t="str">
        <f t="shared" si="2"/>
        <v>X</v>
      </c>
      <c r="J28" s="327" t="str">
        <f>VLOOKUP(C28,'bilan socle'!$R$5:$Y$49,7,FALSE)</f>
        <v/>
      </c>
      <c r="K28" s="327" t="str">
        <f t="shared" si="3"/>
        <v>X</v>
      </c>
      <c r="L28" s="327" t="str">
        <f>VLOOKUP(C28,'bilan socle'!$R$5:$Y$49,6,FALSE)</f>
        <v/>
      </c>
      <c r="M28" s="327" t="str">
        <f t="shared" si="4"/>
        <v>X</v>
      </c>
      <c r="N28" s="327" t="str">
        <f>VLOOKUP(C28,'bilan socle'!$R$5:$Y$49,8,FALSE)</f>
        <v/>
      </c>
      <c r="O28" s="327" t="str">
        <f t="shared" si="5"/>
        <v>X</v>
      </c>
      <c r="P28" s="327" t="str">
        <f>VLOOKUP(C28,'bilan socle'!$R$5:$Y$49,3,FALSE)</f>
        <v/>
      </c>
      <c r="Q28" s="327" t="str">
        <f t="shared" si="6"/>
        <v>X</v>
      </c>
      <c r="R28" s="327" t="str">
        <f>VLOOKUP(C28,'bilan socle'!$R$5:$Y$49,4,FALSE)</f>
        <v/>
      </c>
      <c r="S28" s="327" t="str">
        <f t="shared" si="7"/>
        <v>X</v>
      </c>
      <c r="T28" s="327" t="str">
        <f>VLOOKUP(C28,'bilan socle'!$R$5:$Z$49,9,FALSE)</f>
        <v/>
      </c>
      <c r="U28" s="328"/>
      <c r="V28" s="329"/>
      <c r="W28" s="326"/>
      <c r="X28" s="330"/>
      <c r="Y28" s="331"/>
    </row>
    <row r="29" spans="1:25">
      <c r="A29" s="332">
        <v>16</v>
      </c>
      <c r="B29" s="333"/>
      <c r="C29" s="325" t="str">
        <f>'Entrée des observations'!A20</f>
        <v>Elève-16</v>
      </c>
      <c r="D29" s="334"/>
      <c r="E29" s="327" t="str">
        <f t="shared" si="0"/>
        <v>X</v>
      </c>
      <c r="F29" s="327" t="str">
        <f>VLOOKUP(C29,'bilan socle'!$R$5:$Y$49,2,FALSE)</f>
        <v/>
      </c>
      <c r="G29" s="327" t="str">
        <f t="shared" si="1"/>
        <v>X</v>
      </c>
      <c r="H29" s="327" t="str">
        <f>VLOOKUP(C29,'bilan socle'!$R$5:$Y$49,5,FALSE)</f>
        <v/>
      </c>
      <c r="I29" s="327" t="str">
        <f t="shared" si="2"/>
        <v>X</v>
      </c>
      <c r="J29" s="327" t="str">
        <f>VLOOKUP(C29,'bilan socle'!$R$5:$Y$49,7,FALSE)</f>
        <v/>
      </c>
      <c r="K29" s="327" t="str">
        <f t="shared" si="3"/>
        <v>X</v>
      </c>
      <c r="L29" s="327" t="str">
        <f>VLOOKUP(C29,'bilan socle'!$R$5:$Y$49,6,FALSE)</f>
        <v/>
      </c>
      <c r="M29" s="327" t="str">
        <f t="shared" si="4"/>
        <v>X</v>
      </c>
      <c r="N29" s="327" t="str">
        <f>VLOOKUP(C29,'bilan socle'!$R$5:$Y$49,8,FALSE)</f>
        <v/>
      </c>
      <c r="O29" s="327" t="str">
        <f t="shared" si="5"/>
        <v>X</v>
      </c>
      <c r="P29" s="327" t="str">
        <f>VLOOKUP(C29,'bilan socle'!$R$5:$Y$49,3,FALSE)</f>
        <v/>
      </c>
      <c r="Q29" s="327" t="str">
        <f t="shared" si="6"/>
        <v>X</v>
      </c>
      <c r="R29" s="327" t="str">
        <f>VLOOKUP(C29,'bilan socle'!$R$5:$Y$49,4,FALSE)</f>
        <v/>
      </c>
      <c r="S29" s="327" t="str">
        <f t="shared" si="7"/>
        <v>X</v>
      </c>
      <c r="T29" s="327" t="str">
        <f>VLOOKUP(C29,'bilan socle'!$R$5:$Z$49,9,FALSE)</f>
        <v/>
      </c>
      <c r="U29" s="335"/>
      <c r="V29" s="336"/>
      <c r="W29" s="334"/>
      <c r="X29" s="337"/>
      <c r="Y29" s="338"/>
    </row>
    <row r="30" spans="1:25">
      <c r="A30" s="323">
        <v>17</v>
      </c>
      <c r="B30" s="324"/>
      <c r="C30" s="325" t="str">
        <f>'Entrée des observations'!A21</f>
        <v>Elève-17</v>
      </c>
      <c r="D30" s="326"/>
      <c r="E30" s="327" t="str">
        <f t="shared" si="0"/>
        <v>X</v>
      </c>
      <c r="F30" s="327" t="str">
        <f>VLOOKUP(C30,'bilan socle'!$R$5:$Y$49,2,FALSE)</f>
        <v/>
      </c>
      <c r="G30" s="327" t="str">
        <f t="shared" si="1"/>
        <v>X</v>
      </c>
      <c r="H30" s="327" t="str">
        <f>VLOOKUP(C30,'bilan socle'!$R$5:$Y$49,5,FALSE)</f>
        <v/>
      </c>
      <c r="I30" s="327" t="str">
        <f t="shared" si="2"/>
        <v>X</v>
      </c>
      <c r="J30" s="327" t="str">
        <f>VLOOKUP(C30,'bilan socle'!$R$5:$Y$49,7,FALSE)</f>
        <v/>
      </c>
      <c r="K30" s="327" t="str">
        <f t="shared" si="3"/>
        <v>X</v>
      </c>
      <c r="L30" s="327" t="str">
        <f>VLOOKUP(C30,'bilan socle'!$R$5:$Y$49,6,FALSE)</f>
        <v/>
      </c>
      <c r="M30" s="327" t="str">
        <f t="shared" si="4"/>
        <v>X</v>
      </c>
      <c r="N30" s="327" t="str">
        <f>VLOOKUP(C30,'bilan socle'!$R$5:$Y$49,8,FALSE)</f>
        <v/>
      </c>
      <c r="O30" s="327" t="str">
        <f t="shared" si="5"/>
        <v>X</v>
      </c>
      <c r="P30" s="327" t="str">
        <f>VLOOKUP(C30,'bilan socle'!$R$5:$Y$49,3,FALSE)</f>
        <v/>
      </c>
      <c r="Q30" s="327" t="str">
        <f t="shared" si="6"/>
        <v>X</v>
      </c>
      <c r="R30" s="327" t="str">
        <f>VLOOKUP(C30,'bilan socle'!$R$5:$Y$49,4,FALSE)</f>
        <v/>
      </c>
      <c r="S30" s="327" t="str">
        <f t="shared" si="7"/>
        <v>X</v>
      </c>
      <c r="T30" s="327" t="str">
        <f>VLOOKUP(C30,'bilan socle'!$R$5:$Z$49,9,FALSE)</f>
        <v/>
      </c>
      <c r="U30" s="328"/>
      <c r="V30" s="329"/>
      <c r="W30" s="326"/>
      <c r="X30" s="330"/>
      <c r="Y30" s="331"/>
    </row>
    <row r="31" spans="1:25">
      <c r="A31" s="332">
        <v>18</v>
      </c>
      <c r="B31" s="333"/>
      <c r="C31" s="325" t="str">
        <f>'Entrée des observations'!A22</f>
        <v>Elève-18</v>
      </c>
      <c r="D31" s="334"/>
      <c r="E31" s="327" t="str">
        <f t="shared" si="0"/>
        <v>X</v>
      </c>
      <c r="F31" s="327" t="str">
        <f>VLOOKUP(C31,'bilan socle'!$R$5:$Y$49,2,FALSE)</f>
        <v/>
      </c>
      <c r="G31" s="327" t="str">
        <f t="shared" si="1"/>
        <v>X</v>
      </c>
      <c r="H31" s="327" t="str">
        <f>VLOOKUP(C31,'bilan socle'!$R$5:$Y$49,5,FALSE)</f>
        <v/>
      </c>
      <c r="I31" s="327" t="str">
        <f t="shared" si="2"/>
        <v>X</v>
      </c>
      <c r="J31" s="327" t="str">
        <f>VLOOKUP(C31,'bilan socle'!$R$5:$Y$49,7,FALSE)</f>
        <v/>
      </c>
      <c r="K31" s="327" t="str">
        <f t="shared" si="3"/>
        <v>X</v>
      </c>
      <c r="L31" s="327" t="str">
        <f>VLOOKUP(C31,'bilan socle'!$R$5:$Y$49,6,FALSE)</f>
        <v/>
      </c>
      <c r="M31" s="327" t="str">
        <f t="shared" si="4"/>
        <v>X</v>
      </c>
      <c r="N31" s="327" t="str">
        <f>VLOOKUP(C31,'bilan socle'!$R$5:$Y$49,8,FALSE)</f>
        <v/>
      </c>
      <c r="O31" s="327" t="str">
        <f t="shared" si="5"/>
        <v>X</v>
      </c>
      <c r="P31" s="327" t="str">
        <f>VLOOKUP(C31,'bilan socle'!$R$5:$Y$49,3,FALSE)</f>
        <v/>
      </c>
      <c r="Q31" s="327" t="str">
        <f t="shared" si="6"/>
        <v>X</v>
      </c>
      <c r="R31" s="327" t="str">
        <f>VLOOKUP(C31,'bilan socle'!$R$5:$Y$49,4,FALSE)</f>
        <v/>
      </c>
      <c r="S31" s="327" t="str">
        <f t="shared" si="7"/>
        <v>X</v>
      </c>
      <c r="T31" s="327" t="str">
        <f>VLOOKUP(C31,'bilan socle'!$R$5:$Z$49,9,FALSE)</f>
        <v/>
      </c>
      <c r="U31" s="335"/>
      <c r="V31" s="336"/>
      <c r="W31" s="334"/>
      <c r="X31" s="337"/>
      <c r="Y31" s="338"/>
    </row>
    <row r="32" spans="1:25">
      <c r="A32" s="323">
        <v>19</v>
      </c>
      <c r="B32" s="324"/>
      <c r="C32" s="325" t="str">
        <f>'Entrée des observations'!A23</f>
        <v>Elève-19</v>
      </c>
      <c r="D32" s="326"/>
      <c r="E32" s="327" t="str">
        <f t="shared" si="0"/>
        <v>X</v>
      </c>
      <c r="F32" s="327" t="str">
        <f>VLOOKUP(C32,'bilan socle'!$R$5:$Y$49,2,FALSE)</f>
        <v/>
      </c>
      <c r="G32" s="327" t="str">
        <f t="shared" si="1"/>
        <v>X</v>
      </c>
      <c r="H32" s="327" t="str">
        <f>VLOOKUP(C32,'bilan socle'!$R$5:$Y$49,5,FALSE)</f>
        <v/>
      </c>
      <c r="I32" s="327" t="str">
        <f t="shared" si="2"/>
        <v>X</v>
      </c>
      <c r="J32" s="327" t="str">
        <f>VLOOKUP(C32,'bilan socle'!$R$5:$Y$49,7,FALSE)</f>
        <v/>
      </c>
      <c r="K32" s="327" t="str">
        <f t="shared" si="3"/>
        <v>X</v>
      </c>
      <c r="L32" s="327" t="str">
        <f>VLOOKUP(C32,'bilan socle'!$R$5:$Y$49,6,FALSE)</f>
        <v/>
      </c>
      <c r="M32" s="327" t="str">
        <f t="shared" si="4"/>
        <v>X</v>
      </c>
      <c r="N32" s="327" t="str">
        <f>VLOOKUP(C32,'bilan socle'!$R$5:$Y$49,8,FALSE)</f>
        <v/>
      </c>
      <c r="O32" s="327" t="str">
        <f t="shared" si="5"/>
        <v>X</v>
      </c>
      <c r="P32" s="327" t="str">
        <f>VLOOKUP(C32,'bilan socle'!$R$5:$Y$49,3,FALSE)</f>
        <v/>
      </c>
      <c r="Q32" s="327" t="str">
        <f t="shared" si="6"/>
        <v>X</v>
      </c>
      <c r="R32" s="327" t="str">
        <f>VLOOKUP(C32,'bilan socle'!$R$5:$Y$49,4,FALSE)</f>
        <v/>
      </c>
      <c r="S32" s="327" t="str">
        <f t="shared" si="7"/>
        <v>X</v>
      </c>
      <c r="T32" s="327" t="str">
        <f>VLOOKUP(C32,'bilan socle'!$R$5:$Z$49,9,FALSE)</f>
        <v/>
      </c>
      <c r="U32" s="328"/>
      <c r="V32" s="329"/>
      <c r="W32" s="326"/>
      <c r="X32" s="330"/>
      <c r="Y32" s="331"/>
    </row>
    <row r="33" spans="1:25">
      <c r="A33" s="332">
        <v>20</v>
      </c>
      <c r="B33" s="333"/>
      <c r="C33" s="325" t="str">
        <f>'Entrée des observations'!A24</f>
        <v>Elève-20</v>
      </c>
      <c r="D33" s="334"/>
      <c r="E33" s="327" t="str">
        <f t="shared" si="0"/>
        <v>X</v>
      </c>
      <c r="F33" s="327" t="str">
        <f>VLOOKUP(C33,'bilan socle'!$R$5:$Y$49,2,FALSE)</f>
        <v/>
      </c>
      <c r="G33" s="327" t="str">
        <f t="shared" si="1"/>
        <v>X</v>
      </c>
      <c r="H33" s="327" t="str">
        <f>VLOOKUP(C33,'bilan socle'!$R$5:$Y$49,5,FALSE)</f>
        <v/>
      </c>
      <c r="I33" s="327" t="str">
        <f t="shared" si="2"/>
        <v>X</v>
      </c>
      <c r="J33" s="327" t="str">
        <f>VLOOKUP(C33,'bilan socle'!$R$5:$Y$49,7,FALSE)</f>
        <v/>
      </c>
      <c r="K33" s="327" t="str">
        <f t="shared" si="3"/>
        <v>X</v>
      </c>
      <c r="L33" s="327" t="str">
        <f>VLOOKUP(C33,'bilan socle'!$R$5:$Y$49,6,FALSE)</f>
        <v/>
      </c>
      <c r="M33" s="327" t="str">
        <f t="shared" si="4"/>
        <v>X</v>
      </c>
      <c r="N33" s="327" t="str">
        <f>VLOOKUP(C33,'bilan socle'!$R$5:$Y$49,8,FALSE)</f>
        <v/>
      </c>
      <c r="O33" s="327" t="str">
        <f t="shared" si="5"/>
        <v>X</v>
      </c>
      <c r="P33" s="327" t="str">
        <f>VLOOKUP(C33,'bilan socle'!$R$5:$Y$49,3,FALSE)</f>
        <v/>
      </c>
      <c r="Q33" s="327" t="str">
        <f t="shared" si="6"/>
        <v>X</v>
      </c>
      <c r="R33" s="327" t="str">
        <f>VLOOKUP(C33,'bilan socle'!$R$5:$Y$49,4,FALSE)</f>
        <v/>
      </c>
      <c r="S33" s="327" t="str">
        <f t="shared" si="7"/>
        <v>X</v>
      </c>
      <c r="T33" s="327" t="str">
        <f>VLOOKUP(C33,'bilan socle'!$R$5:$Z$49,9,FALSE)</f>
        <v/>
      </c>
      <c r="U33" s="335"/>
      <c r="V33" s="336"/>
      <c r="W33" s="334"/>
      <c r="X33" s="337"/>
      <c r="Y33" s="338"/>
    </row>
    <row r="34" spans="1:25">
      <c r="A34" s="323">
        <v>21</v>
      </c>
      <c r="B34" s="324"/>
      <c r="C34" s="325" t="str">
        <f>'Entrée des observations'!A25</f>
        <v>Elève-21</v>
      </c>
      <c r="D34" s="326"/>
      <c r="E34" s="327" t="str">
        <f t="shared" si="0"/>
        <v>X</v>
      </c>
      <c r="F34" s="327" t="str">
        <f>VLOOKUP(C34,'bilan socle'!$R$5:$Y$49,2,FALSE)</f>
        <v/>
      </c>
      <c r="G34" s="327" t="str">
        <f t="shared" si="1"/>
        <v>X</v>
      </c>
      <c r="H34" s="327" t="str">
        <f>VLOOKUP(C34,'bilan socle'!$R$5:$Y$49,5,FALSE)</f>
        <v/>
      </c>
      <c r="I34" s="327" t="str">
        <f t="shared" si="2"/>
        <v>X</v>
      </c>
      <c r="J34" s="327" t="str">
        <f>VLOOKUP(C34,'bilan socle'!$R$5:$Y$49,7,FALSE)</f>
        <v/>
      </c>
      <c r="K34" s="327" t="str">
        <f t="shared" si="3"/>
        <v>X</v>
      </c>
      <c r="L34" s="327" t="str">
        <f>VLOOKUP(C34,'bilan socle'!$R$5:$Y$49,6,FALSE)</f>
        <v/>
      </c>
      <c r="M34" s="327" t="str">
        <f t="shared" si="4"/>
        <v>X</v>
      </c>
      <c r="N34" s="327" t="str">
        <f>VLOOKUP(C34,'bilan socle'!$R$5:$Y$49,8,FALSE)</f>
        <v/>
      </c>
      <c r="O34" s="327" t="str">
        <f t="shared" si="5"/>
        <v>X</v>
      </c>
      <c r="P34" s="327" t="str">
        <f>VLOOKUP(C34,'bilan socle'!$R$5:$Y$49,3,FALSE)</f>
        <v/>
      </c>
      <c r="Q34" s="327" t="str">
        <f t="shared" si="6"/>
        <v>X</v>
      </c>
      <c r="R34" s="327" t="str">
        <f>VLOOKUP(C34,'bilan socle'!$R$5:$Y$49,4,FALSE)</f>
        <v/>
      </c>
      <c r="S34" s="327" t="str">
        <f t="shared" si="7"/>
        <v>X</v>
      </c>
      <c r="T34" s="327" t="str">
        <f>VLOOKUP(C34,'bilan socle'!$R$5:$Z$49,9,FALSE)</f>
        <v/>
      </c>
      <c r="U34" s="328"/>
      <c r="V34" s="329"/>
      <c r="W34" s="326"/>
      <c r="X34" s="330"/>
      <c r="Y34" s="331"/>
    </row>
    <row r="35" spans="1:25">
      <c r="A35" s="332">
        <v>22</v>
      </c>
      <c r="B35" s="333"/>
      <c r="C35" s="325" t="str">
        <f>'Entrée des observations'!A26</f>
        <v>Elève-22</v>
      </c>
      <c r="D35" s="334"/>
      <c r="E35" s="327" t="str">
        <f t="shared" si="0"/>
        <v>X</v>
      </c>
      <c r="F35" s="327" t="str">
        <f>VLOOKUP(C35,'bilan socle'!$R$5:$Y$49,2,FALSE)</f>
        <v/>
      </c>
      <c r="G35" s="327" t="str">
        <f t="shared" si="1"/>
        <v>X</v>
      </c>
      <c r="H35" s="327" t="str">
        <f>VLOOKUP(C35,'bilan socle'!$R$5:$Y$49,5,FALSE)</f>
        <v/>
      </c>
      <c r="I35" s="327" t="str">
        <f t="shared" si="2"/>
        <v>X</v>
      </c>
      <c r="J35" s="327" t="str">
        <f>VLOOKUP(C35,'bilan socle'!$R$5:$Y$49,7,FALSE)</f>
        <v/>
      </c>
      <c r="K35" s="327" t="str">
        <f t="shared" si="3"/>
        <v>X</v>
      </c>
      <c r="L35" s="327" t="str">
        <f>VLOOKUP(C35,'bilan socle'!$R$5:$Y$49,6,FALSE)</f>
        <v/>
      </c>
      <c r="M35" s="327" t="str">
        <f t="shared" si="4"/>
        <v>X</v>
      </c>
      <c r="N35" s="327" t="str">
        <f>VLOOKUP(C35,'bilan socle'!$R$5:$Y$49,8,FALSE)</f>
        <v/>
      </c>
      <c r="O35" s="327" t="str">
        <f t="shared" si="5"/>
        <v>X</v>
      </c>
      <c r="P35" s="327" t="str">
        <f>VLOOKUP(C35,'bilan socle'!$R$5:$Y$49,3,FALSE)</f>
        <v/>
      </c>
      <c r="Q35" s="327" t="str">
        <f t="shared" si="6"/>
        <v>X</v>
      </c>
      <c r="R35" s="327" t="str">
        <f>VLOOKUP(C35,'bilan socle'!$R$5:$Y$49,4,FALSE)</f>
        <v/>
      </c>
      <c r="S35" s="327" t="str">
        <f t="shared" si="7"/>
        <v>X</v>
      </c>
      <c r="T35" s="327" t="str">
        <f>VLOOKUP(C35,'bilan socle'!$R$5:$Z$49,9,FALSE)</f>
        <v/>
      </c>
      <c r="U35" s="335"/>
      <c r="V35" s="336"/>
      <c r="W35" s="334"/>
      <c r="X35" s="337"/>
      <c r="Y35" s="338"/>
    </row>
    <row r="36" spans="1:25">
      <c r="A36" s="323">
        <v>23</v>
      </c>
      <c r="B36" s="324"/>
      <c r="C36" s="325" t="str">
        <f>'Entrée des observations'!A27</f>
        <v>Elève-23</v>
      </c>
      <c r="D36" s="326"/>
      <c r="E36" s="327" t="str">
        <f t="shared" si="0"/>
        <v>X</v>
      </c>
      <c r="F36" s="327" t="str">
        <f>VLOOKUP(C36,'bilan socle'!$R$5:$Y$49,2,FALSE)</f>
        <v/>
      </c>
      <c r="G36" s="327" t="str">
        <f t="shared" si="1"/>
        <v>X</v>
      </c>
      <c r="H36" s="327" t="str">
        <f>VLOOKUP(C36,'bilan socle'!$R$5:$Y$49,5,FALSE)</f>
        <v/>
      </c>
      <c r="I36" s="327" t="str">
        <f t="shared" si="2"/>
        <v>X</v>
      </c>
      <c r="J36" s="327" t="str">
        <f>VLOOKUP(C36,'bilan socle'!$R$5:$Y$49,7,FALSE)</f>
        <v/>
      </c>
      <c r="K36" s="327" t="str">
        <f t="shared" si="3"/>
        <v>X</v>
      </c>
      <c r="L36" s="327" t="str">
        <f>VLOOKUP(C36,'bilan socle'!$R$5:$Y$49,6,FALSE)</f>
        <v/>
      </c>
      <c r="M36" s="327" t="str">
        <f t="shared" si="4"/>
        <v>X</v>
      </c>
      <c r="N36" s="327" t="str">
        <f>VLOOKUP(C36,'bilan socle'!$R$5:$Y$49,8,FALSE)</f>
        <v/>
      </c>
      <c r="O36" s="327" t="str">
        <f t="shared" si="5"/>
        <v>X</v>
      </c>
      <c r="P36" s="327" t="str">
        <f>VLOOKUP(C36,'bilan socle'!$R$5:$Y$49,3,FALSE)</f>
        <v/>
      </c>
      <c r="Q36" s="327" t="str">
        <f t="shared" si="6"/>
        <v>X</v>
      </c>
      <c r="R36" s="327" t="str">
        <f>VLOOKUP(C36,'bilan socle'!$R$5:$Y$49,4,FALSE)</f>
        <v/>
      </c>
      <c r="S36" s="327" t="str">
        <f t="shared" si="7"/>
        <v>X</v>
      </c>
      <c r="T36" s="327" t="str">
        <f>VLOOKUP(C36,'bilan socle'!$R$5:$Z$49,9,FALSE)</f>
        <v/>
      </c>
      <c r="U36" s="328"/>
      <c r="V36" s="329"/>
      <c r="W36" s="326"/>
      <c r="X36" s="330"/>
      <c r="Y36" s="331"/>
    </row>
    <row r="37" spans="1:25">
      <c r="A37" s="332">
        <v>24</v>
      </c>
      <c r="B37" s="333"/>
      <c r="C37" s="325" t="str">
        <f>'Entrée des observations'!A28</f>
        <v>Elève-24</v>
      </c>
      <c r="D37" s="334"/>
      <c r="E37" s="327" t="str">
        <f t="shared" si="0"/>
        <v>X</v>
      </c>
      <c r="F37" s="327" t="str">
        <f>VLOOKUP(C37,'bilan socle'!$R$5:$Y$49,2,FALSE)</f>
        <v/>
      </c>
      <c r="G37" s="327" t="str">
        <f t="shared" si="1"/>
        <v>X</v>
      </c>
      <c r="H37" s="327" t="str">
        <f>VLOOKUP(C37,'bilan socle'!$R$5:$Y$49,5,FALSE)</f>
        <v/>
      </c>
      <c r="I37" s="327" t="str">
        <f t="shared" si="2"/>
        <v>X</v>
      </c>
      <c r="J37" s="327" t="str">
        <f>VLOOKUP(C37,'bilan socle'!$R$5:$Y$49,7,FALSE)</f>
        <v/>
      </c>
      <c r="K37" s="327" t="str">
        <f t="shared" si="3"/>
        <v>X</v>
      </c>
      <c r="L37" s="327" t="str">
        <f>VLOOKUP(C37,'bilan socle'!$R$5:$Y$49,6,FALSE)</f>
        <v/>
      </c>
      <c r="M37" s="327" t="str">
        <f t="shared" si="4"/>
        <v>X</v>
      </c>
      <c r="N37" s="327" t="str">
        <f>VLOOKUP(C37,'bilan socle'!$R$5:$Y$49,8,FALSE)</f>
        <v/>
      </c>
      <c r="O37" s="327" t="str">
        <f t="shared" si="5"/>
        <v>X</v>
      </c>
      <c r="P37" s="327" t="str">
        <f>VLOOKUP(C37,'bilan socle'!$R$5:$Y$49,3,FALSE)</f>
        <v/>
      </c>
      <c r="Q37" s="327" t="str">
        <f t="shared" si="6"/>
        <v>X</v>
      </c>
      <c r="R37" s="327" t="str">
        <f>VLOOKUP(C37,'bilan socle'!$R$5:$Y$49,4,FALSE)</f>
        <v/>
      </c>
      <c r="S37" s="327" t="str">
        <f t="shared" si="7"/>
        <v>X</v>
      </c>
      <c r="T37" s="327" t="str">
        <f>VLOOKUP(C37,'bilan socle'!$R$5:$Z$49,9,FALSE)</f>
        <v/>
      </c>
      <c r="U37" s="335"/>
      <c r="V37" s="336"/>
      <c r="W37" s="334"/>
      <c r="X37" s="337"/>
      <c r="Y37" s="338"/>
    </row>
    <row r="38" spans="1:25">
      <c r="A38" s="323">
        <v>25</v>
      </c>
      <c r="B38" s="324"/>
      <c r="C38" s="325" t="str">
        <f>'Entrée des observations'!A29</f>
        <v>Elève-25</v>
      </c>
      <c r="D38" s="326"/>
      <c r="E38" s="327" t="str">
        <f t="shared" si="0"/>
        <v>X</v>
      </c>
      <c r="F38" s="327" t="str">
        <f>VLOOKUP(C38,'bilan socle'!$R$5:$Y$49,2,FALSE)</f>
        <v/>
      </c>
      <c r="G38" s="327" t="str">
        <f t="shared" si="1"/>
        <v>X</v>
      </c>
      <c r="H38" s="327" t="str">
        <f>VLOOKUP(C38,'bilan socle'!$R$5:$Y$49,5,FALSE)</f>
        <v/>
      </c>
      <c r="I38" s="327" t="str">
        <f t="shared" si="2"/>
        <v>X</v>
      </c>
      <c r="J38" s="327" t="str">
        <f>VLOOKUP(C38,'bilan socle'!$R$5:$Y$49,7,FALSE)</f>
        <v/>
      </c>
      <c r="K38" s="327" t="str">
        <f t="shared" si="3"/>
        <v>X</v>
      </c>
      <c r="L38" s="327" t="str">
        <f>VLOOKUP(C38,'bilan socle'!$R$5:$Y$49,6,FALSE)</f>
        <v/>
      </c>
      <c r="M38" s="327" t="str">
        <f t="shared" si="4"/>
        <v>X</v>
      </c>
      <c r="N38" s="327" t="str">
        <f>VLOOKUP(C38,'bilan socle'!$R$5:$Y$49,8,FALSE)</f>
        <v/>
      </c>
      <c r="O38" s="327" t="str">
        <f t="shared" si="5"/>
        <v>X</v>
      </c>
      <c r="P38" s="327" t="str">
        <f>VLOOKUP(C38,'bilan socle'!$R$5:$Y$49,3,FALSE)</f>
        <v/>
      </c>
      <c r="Q38" s="327" t="str">
        <f t="shared" si="6"/>
        <v>X</v>
      </c>
      <c r="R38" s="327" t="str">
        <f>VLOOKUP(C38,'bilan socle'!$R$5:$Y$49,4,FALSE)</f>
        <v/>
      </c>
      <c r="S38" s="327" t="str">
        <f t="shared" si="7"/>
        <v>X</v>
      </c>
      <c r="T38" s="327" t="str">
        <f>VLOOKUP(C38,'bilan socle'!$R$5:$Z$49,9,FALSE)</f>
        <v/>
      </c>
      <c r="U38" s="328"/>
      <c r="V38" s="329"/>
      <c r="W38" s="326"/>
      <c r="X38" s="330"/>
      <c r="Y38" s="331"/>
    </row>
    <row r="39" spans="1:25">
      <c r="A39" s="332">
        <v>26</v>
      </c>
      <c r="B39" s="333"/>
      <c r="C39" s="325" t="str">
        <f>'Entrée des observations'!A30</f>
        <v>Elève-26</v>
      </c>
      <c r="D39" s="334"/>
      <c r="E39" s="327" t="str">
        <f t="shared" si="0"/>
        <v>X</v>
      </c>
      <c r="F39" s="327" t="str">
        <f>VLOOKUP(C39,'bilan socle'!$R$5:$Y$49,2,FALSE)</f>
        <v/>
      </c>
      <c r="G39" s="327" t="str">
        <f t="shared" si="1"/>
        <v>X</v>
      </c>
      <c r="H39" s="327" t="str">
        <f>VLOOKUP(C39,'bilan socle'!$R$5:$Y$49,5,FALSE)</f>
        <v/>
      </c>
      <c r="I39" s="327" t="str">
        <f t="shared" si="2"/>
        <v>X</v>
      </c>
      <c r="J39" s="327" t="str">
        <f>VLOOKUP(C39,'bilan socle'!$R$5:$Y$49,7,FALSE)</f>
        <v/>
      </c>
      <c r="K39" s="327" t="str">
        <f t="shared" si="3"/>
        <v>X</v>
      </c>
      <c r="L39" s="327" t="str">
        <f>VLOOKUP(C39,'bilan socle'!$R$5:$Y$49,6,FALSE)</f>
        <v/>
      </c>
      <c r="M39" s="327" t="str">
        <f t="shared" si="4"/>
        <v>X</v>
      </c>
      <c r="N39" s="327" t="str">
        <f>VLOOKUP(C39,'bilan socle'!$R$5:$Y$49,8,FALSE)</f>
        <v/>
      </c>
      <c r="O39" s="327" t="str">
        <f t="shared" si="5"/>
        <v>X</v>
      </c>
      <c r="P39" s="327" t="str">
        <f>VLOOKUP(C39,'bilan socle'!$R$5:$Y$49,3,FALSE)</f>
        <v/>
      </c>
      <c r="Q39" s="327" t="str">
        <f t="shared" si="6"/>
        <v>X</v>
      </c>
      <c r="R39" s="327" t="str">
        <f>VLOOKUP(C39,'bilan socle'!$R$5:$Y$49,4,FALSE)</f>
        <v/>
      </c>
      <c r="S39" s="327" t="str">
        <f t="shared" si="7"/>
        <v>X</v>
      </c>
      <c r="T39" s="327" t="str">
        <f>VLOOKUP(C39,'bilan socle'!$R$5:$Z$49,9,FALSE)</f>
        <v/>
      </c>
      <c r="U39" s="335"/>
      <c r="V39" s="336"/>
      <c r="W39" s="334"/>
      <c r="X39" s="337"/>
      <c r="Y39" s="338"/>
    </row>
    <row r="40" spans="1:25">
      <c r="A40" s="323">
        <v>27</v>
      </c>
      <c r="B40" s="324"/>
      <c r="C40" s="325" t="str">
        <f>'Entrée des observations'!A31</f>
        <v>Elève-27</v>
      </c>
      <c r="D40" s="326"/>
      <c r="E40" s="327" t="str">
        <f t="shared" si="0"/>
        <v>X</v>
      </c>
      <c r="F40" s="327" t="str">
        <f>VLOOKUP(C40,'bilan socle'!$R$5:$Y$49,2,FALSE)</f>
        <v/>
      </c>
      <c r="G40" s="327" t="str">
        <f t="shared" si="1"/>
        <v>X</v>
      </c>
      <c r="H40" s="327" t="str">
        <f>VLOOKUP(C40,'bilan socle'!$R$5:$Y$49,5,FALSE)</f>
        <v/>
      </c>
      <c r="I40" s="327" t="str">
        <f t="shared" si="2"/>
        <v>X</v>
      </c>
      <c r="J40" s="327" t="str">
        <f>VLOOKUP(C40,'bilan socle'!$R$5:$Y$49,7,FALSE)</f>
        <v/>
      </c>
      <c r="K40" s="327" t="str">
        <f t="shared" si="3"/>
        <v>X</v>
      </c>
      <c r="L40" s="327" t="str">
        <f>VLOOKUP(C40,'bilan socle'!$R$5:$Y$49,6,FALSE)</f>
        <v/>
      </c>
      <c r="M40" s="327" t="str">
        <f t="shared" si="4"/>
        <v>X</v>
      </c>
      <c r="N40" s="327" t="str">
        <f>VLOOKUP(C40,'bilan socle'!$R$5:$Y$49,8,FALSE)</f>
        <v/>
      </c>
      <c r="O40" s="327" t="str">
        <f t="shared" si="5"/>
        <v>X</v>
      </c>
      <c r="P40" s="327" t="str">
        <f>VLOOKUP(C40,'bilan socle'!$R$5:$Y$49,3,FALSE)</f>
        <v/>
      </c>
      <c r="Q40" s="327" t="str">
        <f t="shared" si="6"/>
        <v>X</v>
      </c>
      <c r="R40" s="327" t="str">
        <f>VLOOKUP(C40,'bilan socle'!$R$5:$Y$49,4,FALSE)</f>
        <v/>
      </c>
      <c r="S40" s="327" t="str">
        <f t="shared" si="7"/>
        <v>X</v>
      </c>
      <c r="T40" s="327" t="str">
        <f>VLOOKUP(C40,'bilan socle'!$R$5:$Z$49,9,FALSE)</f>
        <v/>
      </c>
      <c r="U40" s="328"/>
      <c r="V40" s="329"/>
      <c r="W40" s="326"/>
      <c r="X40" s="330"/>
      <c r="Y40" s="331"/>
    </row>
    <row r="41" spans="1:25">
      <c r="A41" s="332">
        <v>28</v>
      </c>
      <c r="B41" s="333"/>
      <c r="C41" s="325" t="str">
        <f>'Entrée des observations'!A32</f>
        <v>Elève-28</v>
      </c>
      <c r="D41" s="334"/>
      <c r="E41" s="327" t="str">
        <f t="shared" si="0"/>
        <v>X</v>
      </c>
      <c r="F41" s="327" t="str">
        <f>VLOOKUP(C41,'bilan socle'!$R$5:$Y$49,2,FALSE)</f>
        <v/>
      </c>
      <c r="G41" s="327" t="str">
        <f t="shared" si="1"/>
        <v>X</v>
      </c>
      <c r="H41" s="327" t="str">
        <f>VLOOKUP(C41,'bilan socle'!$R$5:$Y$49,5,FALSE)</f>
        <v/>
      </c>
      <c r="I41" s="327" t="str">
        <f t="shared" si="2"/>
        <v>X</v>
      </c>
      <c r="J41" s="327" t="str">
        <f>VLOOKUP(C41,'bilan socle'!$R$5:$Y$49,7,FALSE)</f>
        <v/>
      </c>
      <c r="K41" s="327" t="str">
        <f t="shared" si="3"/>
        <v>X</v>
      </c>
      <c r="L41" s="327" t="str">
        <f>VLOOKUP(C41,'bilan socle'!$R$5:$Y$49,6,FALSE)</f>
        <v/>
      </c>
      <c r="M41" s="327" t="str">
        <f t="shared" si="4"/>
        <v>X</v>
      </c>
      <c r="N41" s="327" t="str">
        <f>VLOOKUP(C41,'bilan socle'!$R$5:$Y$49,8,FALSE)</f>
        <v/>
      </c>
      <c r="O41" s="327" t="str">
        <f t="shared" si="5"/>
        <v>X</v>
      </c>
      <c r="P41" s="327" t="str">
        <f>VLOOKUP(C41,'bilan socle'!$R$5:$Y$49,3,FALSE)</f>
        <v/>
      </c>
      <c r="Q41" s="327" t="str">
        <f t="shared" si="6"/>
        <v>X</v>
      </c>
      <c r="R41" s="327" t="str">
        <f>VLOOKUP(C41,'bilan socle'!$R$5:$Y$49,4,FALSE)</f>
        <v/>
      </c>
      <c r="S41" s="327" t="str">
        <f t="shared" si="7"/>
        <v>X</v>
      </c>
      <c r="T41" s="327" t="str">
        <f>VLOOKUP(C41,'bilan socle'!$R$5:$Z$49,9,FALSE)</f>
        <v/>
      </c>
      <c r="U41" s="335"/>
      <c r="V41" s="336"/>
      <c r="W41" s="334"/>
      <c r="X41" s="337"/>
      <c r="Y41" s="338"/>
    </row>
    <row r="42" spans="1:25">
      <c r="A42" s="323">
        <v>29</v>
      </c>
      <c r="B42" s="324"/>
      <c r="C42" s="325" t="str">
        <f>'Entrée des observations'!A33</f>
        <v>Elève-29</v>
      </c>
      <c r="D42" s="339"/>
      <c r="E42" s="327" t="str">
        <f t="shared" si="0"/>
        <v>X</v>
      </c>
      <c r="F42" s="327" t="str">
        <f>VLOOKUP(C42,'bilan socle'!$R$5:$Y$49,2,FALSE)</f>
        <v/>
      </c>
      <c r="G42" s="327" t="str">
        <f t="shared" si="1"/>
        <v>X</v>
      </c>
      <c r="H42" s="327" t="str">
        <f>VLOOKUP(C42,'bilan socle'!$R$5:$Y$49,5,FALSE)</f>
        <v/>
      </c>
      <c r="I42" s="327" t="str">
        <f t="shared" si="2"/>
        <v>X</v>
      </c>
      <c r="J42" s="327" t="str">
        <f>VLOOKUP(C42,'bilan socle'!$R$5:$Y$49,7,FALSE)</f>
        <v/>
      </c>
      <c r="K42" s="327" t="str">
        <f t="shared" si="3"/>
        <v>X</v>
      </c>
      <c r="L42" s="327" t="str">
        <f>VLOOKUP(C42,'bilan socle'!$R$5:$Y$49,6,FALSE)</f>
        <v/>
      </c>
      <c r="M42" s="327" t="str">
        <f t="shared" si="4"/>
        <v>X</v>
      </c>
      <c r="N42" s="327" t="str">
        <f>VLOOKUP(C42,'bilan socle'!$R$5:$Y$49,8,FALSE)</f>
        <v/>
      </c>
      <c r="O42" s="327" t="str">
        <f t="shared" si="5"/>
        <v>X</v>
      </c>
      <c r="P42" s="327" t="str">
        <f>VLOOKUP(C42,'bilan socle'!$R$5:$Y$49,3,FALSE)</f>
        <v/>
      </c>
      <c r="Q42" s="327" t="str">
        <f t="shared" si="6"/>
        <v>X</v>
      </c>
      <c r="R42" s="327" t="str">
        <f>VLOOKUP(C42,'bilan socle'!$R$5:$Y$49,4,FALSE)</f>
        <v/>
      </c>
      <c r="S42" s="327" t="str">
        <f t="shared" si="7"/>
        <v>X</v>
      </c>
      <c r="T42" s="327" t="str">
        <f>VLOOKUP(C42,'bilan socle'!$R$5:$Z$49,9,FALSE)</f>
        <v/>
      </c>
      <c r="U42" s="340"/>
      <c r="V42" s="341"/>
      <c r="W42" s="342"/>
      <c r="X42" s="343"/>
      <c r="Y42" s="344"/>
    </row>
    <row r="43" spans="1:25">
      <c r="A43" s="332">
        <v>30</v>
      </c>
      <c r="B43" s="333"/>
      <c r="C43" s="325" t="str">
        <f>'Entrée des observations'!A34</f>
        <v>Elève-30</v>
      </c>
      <c r="D43" s="345"/>
      <c r="E43" s="327" t="str">
        <f t="shared" si="0"/>
        <v>X</v>
      </c>
      <c r="F43" s="327" t="str">
        <f>VLOOKUP(C43,'bilan socle'!$R$5:$Y$49,2,FALSE)</f>
        <v/>
      </c>
      <c r="G43" s="327" t="str">
        <f t="shared" si="1"/>
        <v>X</v>
      </c>
      <c r="H43" s="327" t="str">
        <f>VLOOKUP(C43,'bilan socle'!$R$5:$Y$49,5,FALSE)</f>
        <v/>
      </c>
      <c r="I43" s="327" t="str">
        <f t="shared" si="2"/>
        <v>X</v>
      </c>
      <c r="J43" s="327" t="str">
        <f>VLOOKUP(C43,'bilan socle'!$R$5:$Y$49,7,FALSE)</f>
        <v/>
      </c>
      <c r="K43" s="327" t="str">
        <f t="shared" si="3"/>
        <v>X</v>
      </c>
      <c r="L43" s="327" t="str">
        <f>VLOOKUP(C43,'bilan socle'!$R$5:$Y$49,6,FALSE)</f>
        <v/>
      </c>
      <c r="M43" s="327" t="str">
        <f t="shared" si="4"/>
        <v>X</v>
      </c>
      <c r="N43" s="327" t="str">
        <f>VLOOKUP(C43,'bilan socle'!$R$5:$Y$49,8,FALSE)</f>
        <v/>
      </c>
      <c r="O43" s="327" t="str">
        <f t="shared" si="5"/>
        <v>X</v>
      </c>
      <c r="P43" s="327" t="str">
        <f>VLOOKUP(C43,'bilan socle'!$R$5:$Y$49,3,FALSE)</f>
        <v/>
      </c>
      <c r="Q43" s="327" t="str">
        <f t="shared" si="6"/>
        <v>X</v>
      </c>
      <c r="R43" s="327" t="str">
        <f>VLOOKUP(C43,'bilan socle'!$R$5:$Y$49,4,FALSE)</f>
        <v/>
      </c>
      <c r="S43" s="327" t="str">
        <f t="shared" si="7"/>
        <v>X</v>
      </c>
      <c r="T43" s="327" t="str">
        <f>VLOOKUP(C43,'bilan socle'!$R$5:$Z$49,9,FALSE)</f>
        <v/>
      </c>
      <c r="U43" s="346"/>
      <c r="V43" s="336"/>
      <c r="W43" s="334"/>
      <c r="X43" s="337"/>
      <c r="Y43" s="338"/>
    </row>
    <row r="44" spans="1:25">
      <c r="A44" s="323">
        <v>31</v>
      </c>
      <c r="B44" s="324"/>
      <c r="C44" s="325" t="str">
        <f>'Entrée des observations'!A35</f>
        <v>Elève-31</v>
      </c>
      <c r="D44" s="339"/>
      <c r="E44" s="327" t="str">
        <f t="shared" si="0"/>
        <v>X</v>
      </c>
      <c r="F44" s="327" t="str">
        <f>VLOOKUP(C44,'bilan socle'!$R$5:$Y$49,2,FALSE)</f>
        <v/>
      </c>
      <c r="G44" s="327" t="str">
        <f t="shared" si="1"/>
        <v>X</v>
      </c>
      <c r="H44" s="327" t="str">
        <f>VLOOKUP(C44,'bilan socle'!$R$5:$Y$49,5,FALSE)</f>
        <v/>
      </c>
      <c r="I44" s="327" t="str">
        <f t="shared" si="2"/>
        <v>X</v>
      </c>
      <c r="J44" s="327" t="str">
        <f>VLOOKUP(C44,'bilan socle'!$R$5:$Y$49,7,FALSE)</f>
        <v/>
      </c>
      <c r="K44" s="327" t="str">
        <f t="shared" si="3"/>
        <v>X</v>
      </c>
      <c r="L44" s="327" t="str">
        <f>VLOOKUP(C44,'bilan socle'!$R$5:$Y$49,6,FALSE)</f>
        <v/>
      </c>
      <c r="M44" s="327" t="str">
        <f t="shared" si="4"/>
        <v>X</v>
      </c>
      <c r="N44" s="327" t="str">
        <f>VLOOKUP(C44,'bilan socle'!$R$5:$Y$49,8,FALSE)</f>
        <v/>
      </c>
      <c r="O44" s="327" t="str">
        <f t="shared" si="5"/>
        <v>X</v>
      </c>
      <c r="P44" s="327" t="str">
        <f>VLOOKUP(C44,'bilan socle'!$R$5:$Y$49,3,FALSE)</f>
        <v/>
      </c>
      <c r="Q44" s="327" t="str">
        <f t="shared" si="6"/>
        <v>X</v>
      </c>
      <c r="R44" s="327" t="str">
        <f>VLOOKUP(C44,'bilan socle'!$R$5:$Y$49,4,FALSE)</f>
        <v/>
      </c>
      <c r="S44" s="327" t="str">
        <f t="shared" si="7"/>
        <v>X</v>
      </c>
      <c r="T44" s="327" t="str">
        <f>VLOOKUP(C44,'bilan socle'!$R$5:$Z$49,9,FALSE)</f>
        <v/>
      </c>
      <c r="U44" s="347"/>
      <c r="V44" s="329"/>
      <c r="W44" s="326"/>
      <c r="X44" s="330"/>
      <c r="Y44" s="331"/>
    </row>
    <row r="45" spans="1:25">
      <c r="A45" s="332">
        <v>32</v>
      </c>
      <c r="B45" s="333"/>
      <c r="C45" s="325" t="str">
        <f>'Entrée des observations'!A36</f>
        <v>Elève-32</v>
      </c>
      <c r="D45" s="345"/>
      <c r="E45" s="327" t="str">
        <f t="shared" si="0"/>
        <v>X</v>
      </c>
      <c r="F45" s="327" t="str">
        <f>VLOOKUP(C45,'bilan socle'!$R$5:$Y$49,2,FALSE)</f>
        <v/>
      </c>
      <c r="G45" s="327" t="str">
        <f t="shared" si="1"/>
        <v>X</v>
      </c>
      <c r="H45" s="327" t="str">
        <f>VLOOKUP(C45,'bilan socle'!$R$5:$Y$49,5,FALSE)</f>
        <v/>
      </c>
      <c r="I45" s="327" t="str">
        <f t="shared" si="2"/>
        <v>X</v>
      </c>
      <c r="J45" s="327" t="str">
        <f>VLOOKUP(C45,'bilan socle'!$R$5:$Y$49,7,FALSE)</f>
        <v/>
      </c>
      <c r="K45" s="327" t="str">
        <f t="shared" si="3"/>
        <v>X</v>
      </c>
      <c r="L45" s="327" t="str">
        <f>VLOOKUP(C45,'bilan socle'!$R$5:$Y$49,6,FALSE)</f>
        <v/>
      </c>
      <c r="M45" s="327" t="str">
        <f t="shared" si="4"/>
        <v>X</v>
      </c>
      <c r="N45" s="327" t="str">
        <f>VLOOKUP(C45,'bilan socle'!$R$5:$Y$49,8,FALSE)</f>
        <v/>
      </c>
      <c r="O45" s="327" t="str">
        <f t="shared" si="5"/>
        <v>X</v>
      </c>
      <c r="P45" s="327" t="str">
        <f>VLOOKUP(C45,'bilan socle'!$R$5:$Y$49,3,FALSE)</f>
        <v/>
      </c>
      <c r="Q45" s="327" t="str">
        <f t="shared" si="6"/>
        <v>X</v>
      </c>
      <c r="R45" s="327" t="str">
        <f>VLOOKUP(C45,'bilan socle'!$R$5:$Y$49,4,FALSE)</f>
        <v/>
      </c>
      <c r="S45" s="327" t="str">
        <f t="shared" si="7"/>
        <v>X</v>
      </c>
      <c r="T45" s="327" t="str">
        <f>VLOOKUP(C45,'bilan socle'!$R$5:$Z$49,9,FALSE)</f>
        <v/>
      </c>
      <c r="U45" s="346"/>
      <c r="V45" s="336"/>
      <c r="W45" s="334"/>
      <c r="X45" s="337"/>
      <c r="Y45" s="338"/>
    </row>
    <row r="46" spans="1:25">
      <c r="A46" s="323">
        <v>33</v>
      </c>
      <c r="B46" s="324"/>
      <c r="C46" s="325" t="str">
        <f>'Entrée des observations'!A37</f>
        <v>Elève-33</v>
      </c>
      <c r="D46" s="339"/>
      <c r="E46" s="327" t="str">
        <f t="shared" si="0"/>
        <v>X</v>
      </c>
      <c r="F46" s="327" t="str">
        <f>VLOOKUP(C46,'bilan socle'!$R$5:$Y$49,2,FALSE)</f>
        <v/>
      </c>
      <c r="G46" s="327" t="str">
        <f t="shared" si="1"/>
        <v>X</v>
      </c>
      <c r="H46" s="327" t="str">
        <f>VLOOKUP(C46,'bilan socle'!$R$5:$Y$49,5,FALSE)</f>
        <v/>
      </c>
      <c r="I46" s="327" t="str">
        <f t="shared" si="2"/>
        <v>X</v>
      </c>
      <c r="J46" s="327" t="str">
        <f>VLOOKUP(C46,'bilan socle'!$R$5:$Y$49,7,FALSE)</f>
        <v/>
      </c>
      <c r="K46" s="327" t="str">
        <f t="shared" si="3"/>
        <v>X</v>
      </c>
      <c r="L46" s="327" t="str">
        <f>VLOOKUP(C46,'bilan socle'!$R$5:$Y$49,6,FALSE)</f>
        <v/>
      </c>
      <c r="M46" s="327" t="str">
        <f t="shared" si="4"/>
        <v>X</v>
      </c>
      <c r="N46" s="327" t="str">
        <f>VLOOKUP(C46,'bilan socle'!$R$5:$Y$49,8,FALSE)</f>
        <v/>
      </c>
      <c r="O46" s="327" t="str">
        <f t="shared" si="5"/>
        <v>X</v>
      </c>
      <c r="P46" s="327" t="str">
        <f>VLOOKUP(C46,'bilan socle'!$R$5:$Y$49,3,FALSE)</f>
        <v/>
      </c>
      <c r="Q46" s="327" t="str">
        <f t="shared" si="6"/>
        <v>X</v>
      </c>
      <c r="R46" s="327" t="str">
        <f>VLOOKUP(C46,'bilan socle'!$R$5:$Y$49,4,FALSE)</f>
        <v/>
      </c>
      <c r="S46" s="327" t="str">
        <f t="shared" si="7"/>
        <v>X</v>
      </c>
      <c r="T46" s="327" t="str">
        <f>VLOOKUP(C46,'bilan socle'!$R$5:$Z$49,9,FALSE)</f>
        <v/>
      </c>
      <c r="U46" s="347"/>
      <c r="V46" s="329"/>
      <c r="W46" s="326"/>
      <c r="X46" s="330"/>
      <c r="Y46" s="331"/>
    </row>
    <row r="47" spans="1:25">
      <c r="A47" s="332">
        <v>34</v>
      </c>
      <c r="B47" s="333"/>
      <c r="C47" s="325" t="str">
        <f>'Entrée des observations'!A38</f>
        <v>Elève-34</v>
      </c>
      <c r="D47" s="345"/>
      <c r="E47" s="327" t="str">
        <f t="shared" si="0"/>
        <v>X</v>
      </c>
      <c r="F47" s="327" t="str">
        <f>VLOOKUP(C47,'bilan socle'!$R$5:$Y$49,2,FALSE)</f>
        <v/>
      </c>
      <c r="G47" s="327" t="str">
        <f t="shared" si="1"/>
        <v>X</v>
      </c>
      <c r="H47" s="327" t="str">
        <f>VLOOKUP(C47,'bilan socle'!$R$5:$Y$49,5,FALSE)</f>
        <v/>
      </c>
      <c r="I47" s="327" t="str">
        <f t="shared" si="2"/>
        <v>X</v>
      </c>
      <c r="J47" s="327" t="str">
        <f>VLOOKUP(C47,'bilan socle'!$R$5:$Y$49,7,FALSE)</f>
        <v/>
      </c>
      <c r="K47" s="327" t="str">
        <f t="shared" si="3"/>
        <v>X</v>
      </c>
      <c r="L47" s="327" t="str">
        <f>VLOOKUP(C47,'bilan socle'!$R$5:$Y$49,6,FALSE)</f>
        <v/>
      </c>
      <c r="M47" s="327" t="str">
        <f t="shared" si="4"/>
        <v>X</v>
      </c>
      <c r="N47" s="327" t="str">
        <f>VLOOKUP(C47,'bilan socle'!$R$5:$Y$49,8,FALSE)</f>
        <v/>
      </c>
      <c r="O47" s="327" t="str">
        <f t="shared" si="5"/>
        <v>X</v>
      </c>
      <c r="P47" s="327" t="str">
        <f>VLOOKUP(C47,'bilan socle'!$R$5:$Y$49,3,FALSE)</f>
        <v/>
      </c>
      <c r="Q47" s="327" t="str">
        <f t="shared" si="6"/>
        <v>X</v>
      </c>
      <c r="R47" s="327" t="str">
        <f>VLOOKUP(C47,'bilan socle'!$R$5:$Y$49,4,FALSE)</f>
        <v/>
      </c>
      <c r="S47" s="327" t="str">
        <f t="shared" si="7"/>
        <v>X</v>
      </c>
      <c r="T47" s="327" t="str">
        <f>VLOOKUP(C47,'bilan socle'!$R$5:$Z$49,9,FALSE)</f>
        <v/>
      </c>
      <c r="U47" s="346"/>
      <c r="V47" s="336"/>
      <c r="W47" s="334"/>
      <c r="X47" s="337"/>
      <c r="Y47" s="338"/>
    </row>
    <row r="48" spans="1:25">
      <c r="A48" s="323">
        <v>35</v>
      </c>
      <c r="B48" s="324"/>
      <c r="C48" s="325" t="str">
        <f>'Entrée des observations'!A39</f>
        <v>Elève-35</v>
      </c>
      <c r="D48" s="339"/>
      <c r="E48" s="327" t="str">
        <f t="shared" si="0"/>
        <v>X</v>
      </c>
      <c r="F48" s="327" t="str">
        <f>VLOOKUP(C48,'bilan socle'!$R$5:$Y$49,2,FALSE)</f>
        <v/>
      </c>
      <c r="G48" s="327" t="str">
        <f t="shared" si="1"/>
        <v>X</v>
      </c>
      <c r="H48" s="327" t="str">
        <f>VLOOKUP(C48,'bilan socle'!$R$5:$Y$49,5,FALSE)</f>
        <v/>
      </c>
      <c r="I48" s="327" t="str">
        <f t="shared" si="2"/>
        <v>X</v>
      </c>
      <c r="J48" s="327" t="str">
        <f>VLOOKUP(C48,'bilan socle'!$R$5:$Y$49,7,FALSE)</f>
        <v/>
      </c>
      <c r="K48" s="327" t="str">
        <f t="shared" si="3"/>
        <v>X</v>
      </c>
      <c r="L48" s="327" t="str">
        <f>VLOOKUP(C48,'bilan socle'!$R$5:$Y$49,6,FALSE)</f>
        <v/>
      </c>
      <c r="M48" s="327" t="str">
        <f t="shared" si="4"/>
        <v>X</v>
      </c>
      <c r="N48" s="327" t="str">
        <f>VLOOKUP(C48,'bilan socle'!$R$5:$Y$49,8,FALSE)</f>
        <v/>
      </c>
      <c r="O48" s="327" t="str">
        <f t="shared" si="5"/>
        <v>X</v>
      </c>
      <c r="P48" s="327" t="str">
        <f>VLOOKUP(C48,'bilan socle'!$R$5:$Y$49,3,FALSE)</f>
        <v/>
      </c>
      <c r="Q48" s="327" t="str">
        <f t="shared" si="6"/>
        <v>X</v>
      </c>
      <c r="R48" s="327" t="str">
        <f>VLOOKUP(C48,'bilan socle'!$R$5:$Y$49,4,FALSE)</f>
        <v/>
      </c>
      <c r="S48" s="327" t="str">
        <f t="shared" si="7"/>
        <v>X</v>
      </c>
      <c r="T48" s="327" t="str">
        <f>VLOOKUP(C48,'bilan socle'!$R$5:$Z$49,9,FALSE)</f>
        <v/>
      </c>
      <c r="U48" s="347"/>
      <c r="V48" s="329"/>
      <c r="W48" s="326"/>
      <c r="X48" s="330"/>
      <c r="Y48" s="331"/>
    </row>
    <row r="49" spans="1:25">
      <c r="A49" s="332">
        <v>36</v>
      </c>
      <c r="B49" s="333"/>
      <c r="C49" s="325" t="str">
        <f>'Entrée des observations'!A40</f>
        <v>Elève-36</v>
      </c>
      <c r="D49" s="345"/>
      <c r="E49" s="327" t="str">
        <f t="shared" si="0"/>
        <v>X</v>
      </c>
      <c r="F49" s="327" t="str">
        <f>VLOOKUP(C49,'bilan socle'!$R$5:$Y$49,2,FALSE)</f>
        <v/>
      </c>
      <c r="G49" s="327" t="str">
        <f t="shared" si="1"/>
        <v>X</v>
      </c>
      <c r="H49" s="327" t="str">
        <f>VLOOKUP(C49,'bilan socle'!$R$5:$Y$49,5,FALSE)</f>
        <v/>
      </c>
      <c r="I49" s="327" t="str">
        <f t="shared" si="2"/>
        <v>X</v>
      </c>
      <c r="J49" s="327" t="str">
        <f>VLOOKUP(C49,'bilan socle'!$R$5:$Y$49,7,FALSE)</f>
        <v/>
      </c>
      <c r="K49" s="327" t="str">
        <f t="shared" si="3"/>
        <v>X</v>
      </c>
      <c r="L49" s="327" t="str">
        <f>VLOOKUP(C49,'bilan socle'!$R$5:$Y$49,6,FALSE)</f>
        <v/>
      </c>
      <c r="M49" s="327" t="str">
        <f t="shared" si="4"/>
        <v>X</v>
      </c>
      <c r="N49" s="327" t="str">
        <f>VLOOKUP(C49,'bilan socle'!$R$5:$Y$49,8,FALSE)</f>
        <v/>
      </c>
      <c r="O49" s="327" t="str">
        <f t="shared" si="5"/>
        <v>X</v>
      </c>
      <c r="P49" s="327" t="str">
        <f>VLOOKUP(C49,'bilan socle'!$R$5:$Y$49,3,FALSE)</f>
        <v/>
      </c>
      <c r="Q49" s="327" t="str">
        <f t="shared" si="6"/>
        <v>X</v>
      </c>
      <c r="R49" s="327" t="str">
        <f>VLOOKUP(C49,'bilan socle'!$R$5:$Y$49,4,FALSE)</f>
        <v/>
      </c>
      <c r="S49" s="327" t="str">
        <f t="shared" si="7"/>
        <v>X</v>
      </c>
      <c r="T49" s="327" t="str">
        <f>VLOOKUP(C49,'bilan socle'!$R$5:$Z$49,9,FALSE)</f>
        <v/>
      </c>
      <c r="U49" s="346"/>
      <c r="V49" s="336"/>
      <c r="W49" s="334"/>
      <c r="X49" s="337"/>
      <c r="Y49" s="338"/>
    </row>
    <row r="50" spans="1:25">
      <c r="A50" s="323">
        <v>37</v>
      </c>
      <c r="B50" s="324"/>
      <c r="C50" s="325" t="str">
        <f>'Entrée des observations'!A41</f>
        <v>Elève-37</v>
      </c>
      <c r="D50" s="339"/>
      <c r="E50" s="327" t="str">
        <f t="shared" si="0"/>
        <v>X</v>
      </c>
      <c r="F50" s="327" t="str">
        <f>VLOOKUP(C50,'bilan socle'!$R$5:$Y$49,2,FALSE)</f>
        <v/>
      </c>
      <c r="G50" s="327" t="str">
        <f t="shared" si="1"/>
        <v>X</v>
      </c>
      <c r="H50" s="327" t="str">
        <f>VLOOKUP(C50,'bilan socle'!$R$5:$Y$49,5,FALSE)</f>
        <v/>
      </c>
      <c r="I50" s="327" t="str">
        <f t="shared" si="2"/>
        <v>X</v>
      </c>
      <c r="J50" s="327" t="str">
        <f>VLOOKUP(C50,'bilan socle'!$R$5:$Y$49,7,FALSE)</f>
        <v/>
      </c>
      <c r="K50" s="327" t="str">
        <f t="shared" si="3"/>
        <v>X</v>
      </c>
      <c r="L50" s="327" t="str">
        <f>VLOOKUP(C50,'bilan socle'!$R$5:$Y$49,6,FALSE)</f>
        <v/>
      </c>
      <c r="M50" s="327" t="str">
        <f t="shared" si="4"/>
        <v>X</v>
      </c>
      <c r="N50" s="327" t="str">
        <f>VLOOKUP(C50,'bilan socle'!$R$5:$Y$49,8,FALSE)</f>
        <v/>
      </c>
      <c r="O50" s="327" t="str">
        <f t="shared" si="5"/>
        <v>X</v>
      </c>
      <c r="P50" s="327" t="str">
        <f>VLOOKUP(C50,'bilan socle'!$R$5:$Y$49,3,FALSE)</f>
        <v/>
      </c>
      <c r="Q50" s="327" t="str">
        <f t="shared" si="6"/>
        <v>X</v>
      </c>
      <c r="R50" s="327" t="str">
        <f>VLOOKUP(C50,'bilan socle'!$R$5:$Y$49,4,FALSE)</f>
        <v/>
      </c>
      <c r="S50" s="327" t="str">
        <f t="shared" si="7"/>
        <v>X</v>
      </c>
      <c r="T50" s="327" t="str">
        <f>VLOOKUP(C50,'bilan socle'!$R$5:$Z$49,9,FALSE)</f>
        <v/>
      </c>
      <c r="U50" s="347"/>
      <c r="V50" s="329"/>
      <c r="W50" s="326"/>
      <c r="X50" s="330"/>
      <c r="Y50" s="331"/>
    </row>
    <row r="51" spans="1:25">
      <c r="A51" s="332">
        <v>38</v>
      </c>
      <c r="B51" s="333"/>
      <c r="C51" s="325" t="str">
        <f>'Entrée des observations'!A42</f>
        <v>Elève-38</v>
      </c>
      <c r="D51" s="345"/>
      <c r="E51" s="327" t="str">
        <f t="shared" si="0"/>
        <v>X</v>
      </c>
      <c r="F51" s="327" t="str">
        <f>VLOOKUP(C51,'bilan socle'!$R$5:$Y$49,2,FALSE)</f>
        <v/>
      </c>
      <c r="G51" s="327" t="str">
        <f t="shared" si="1"/>
        <v>X</v>
      </c>
      <c r="H51" s="327" t="str">
        <f>VLOOKUP(C51,'bilan socle'!$R$5:$Y$49,5,FALSE)</f>
        <v/>
      </c>
      <c r="I51" s="327" t="str">
        <f t="shared" si="2"/>
        <v>X</v>
      </c>
      <c r="J51" s="327" t="str">
        <f>VLOOKUP(C51,'bilan socle'!$R$5:$Y$49,7,FALSE)</f>
        <v/>
      </c>
      <c r="K51" s="327" t="str">
        <f t="shared" si="3"/>
        <v>X</v>
      </c>
      <c r="L51" s="327" t="str">
        <f>VLOOKUP(C51,'bilan socle'!$R$5:$Y$49,6,FALSE)</f>
        <v/>
      </c>
      <c r="M51" s="327" t="str">
        <f t="shared" si="4"/>
        <v>X</v>
      </c>
      <c r="N51" s="327" t="str">
        <f>VLOOKUP(C51,'bilan socle'!$R$5:$Y$49,8,FALSE)</f>
        <v/>
      </c>
      <c r="O51" s="327" t="str">
        <f t="shared" si="5"/>
        <v>X</v>
      </c>
      <c r="P51" s="327" t="str">
        <f>VLOOKUP(C51,'bilan socle'!$R$5:$Y$49,3,FALSE)</f>
        <v/>
      </c>
      <c r="Q51" s="327" t="str">
        <f t="shared" si="6"/>
        <v>X</v>
      </c>
      <c r="R51" s="327" t="str">
        <f>VLOOKUP(C51,'bilan socle'!$R$5:$Y$49,4,FALSE)</f>
        <v/>
      </c>
      <c r="S51" s="327" t="str">
        <f t="shared" si="7"/>
        <v>X</v>
      </c>
      <c r="T51" s="327" t="str">
        <f>VLOOKUP(C51,'bilan socle'!$R$5:$Z$49,9,FALSE)</f>
        <v/>
      </c>
      <c r="U51" s="346"/>
      <c r="V51" s="336"/>
      <c r="W51" s="334"/>
      <c r="X51" s="337"/>
      <c r="Y51" s="338"/>
    </row>
    <row r="52" spans="1:25">
      <c r="A52" s="323">
        <v>39</v>
      </c>
      <c r="B52" s="324"/>
      <c r="C52" s="325" t="str">
        <f>'Entrée des observations'!A43</f>
        <v>Elève-39</v>
      </c>
      <c r="D52" s="339"/>
      <c r="E52" s="327" t="str">
        <f t="shared" si="0"/>
        <v>X</v>
      </c>
      <c r="F52" s="327" t="str">
        <f>VLOOKUP(C52,'bilan socle'!$R$5:$Y$49,2,FALSE)</f>
        <v/>
      </c>
      <c r="G52" s="327" t="str">
        <f t="shared" si="1"/>
        <v>X</v>
      </c>
      <c r="H52" s="327" t="str">
        <f>VLOOKUP(C52,'bilan socle'!$R$5:$Y$49,5,FALSE)</f>
        <v/>
      </c>
      <c r="I52" s="327" t="str">
        <f t="shared" si="2"/>
        <v>X</v>
      </c>
      <c r="J52" s="327" t="str">
        <f>VLOOKUP(C52,'bilan socle'!$R$5:$Y$49,7,FALSE)</f>
        <v/>
      </c>
      <c r="K52" s="327" t="str">
        <f t="shared" si="3"/>
        <v>X</v>
      </c>
      <c r="L52" s="327" t="str">
        <f>VLOOKUP(C52,'bilan socle'!$R$5:$Y$49,6,FALSE)</f>
        <v/>
      </c>
      <c r="M52" s="327" t="str">
        <f t="shared" si="4"/>
        <v>X</v>
      </c>
      <c r="N52" s="327" t="str">
        <f>VLOOKUP(C52,'bilan socle'!$R$5:$Y$49,8,FALSE)</f>
        <v/>
      </c>
      <c r="O52" s="327" t="str">
        <f t="shared" si="5"/>
        <v>X</v>
      </c>
      <c r="P52" s="327" t="str">
        <f>VLOOKUP(C52,'bilan socle'!$R$5:$Y$49,3,FALSE)</f>
        <v/>
      </c>
      <c r="Q52" s="327" t="str">
        <f t="shared" si="6"/>
        <v>X</v>
      </c>
      <c r="R52" s="327" t="str">
        <f>VLOOKUP(C52,'bilan socle'!$R$5:$Y$49,4,FALSE)</f>
        <v/>
      </c>
      <c r="S52" s="327" t="str">
        <f t="shared" si="7"/>
        <v>X</v>
      </c>
      <c r="T52" s="327" t="str">
        <f>VLOOKUP(C52,'bilan socle'!$R$5:$Z$49,9,FALSE)</f>
        <v/>
      </c>
      <c r="U52" s="347"/>
      <c r="V52" s="329"/>
      <c r="W52" s="326"/>
      <c r="X52" s="330"/>
      <c r="Y52" s="331"/>
    </row>
    <row r="53" spans="1:25">
      <c r="A53" s="332">
        <v>40</v>
      </c>
      <c r="B53" s="333"/>
      <c r="C53" s="325" t="str">
        <f>'Entrée des observations'!A44</f>
        <v>Elève-40</v>
      </c>
      <c r="D53" s="345"/>
      <c r="E53" s="327" t="str">
        <f t="shared" si="0"/>
        <v>X</v>
      </c>
      <c r="F53" s="327" t="str">
        <f>VLOOKUP(C53,'bilan socle'!$R$5:$Y$49,2,FALSE)</f>
        <v/>
      </c>
      <c r="G53" s="327" t="str">
        <f t="shared" si="1"/>
        <v>X</v>
      </c>
      <c r="H53" s="327" t="str">
        <f>VLOOKUP(C53,'bilan socle'!$R$5:$Y$49,5,FALSE)</f>
        <v/>
      </c>
      <c r="I53" s="327" t="str">
        <f t="shared" si="2"/>
        <v>X</v>
      </c>
      <c r="J53" s="327" t="str">
        <f>VLOOKUP(C53,'bilan socle'!$R$5:$Y$49,7,FALSE)</f>
        <v/>
      </c>
      <c r="K53" s="327" t="str">
        <f t="shared" si="3"/>
        <v>X</v>
      </c>
      <c r="L53" s="327" t="str">
        <f>VLOOKUP(C53,'bilan socle'!$R$5:$Y$49,6,FALSE)</f>
        <v/>
      </c>
      <c r="M53" s="327" t="str">
        <f t="shared" si="4"/>
        <v>X</v>
      </c>
      <c r="N53" s="327" t="str">
        <f>VLOOKUP(C53,'bilan socle'!$R$5:$Y$49,8,FALSE)</f>
        <v/>
      </c>
      <c r="O53" s="327" t="str">
        <f t="shared" si="5"/>
        <v>X</v>
      </c>
      <c r="P53" s="327" t="str">
        <f>VLOOKUP(C53,'bilan socle'!$R$5:$Y$49,3,FALSE)</f>
        <v/>
      </c>
      <c r="Q53" s="327" t="str">
        <f t="shared" si="6"/>
        <v>X</v>
      </c>
      <c r="R53" s="327" t="str">
        <f>VLOOKUP(C53,'bilan socle'!$R$5:$Y$49,4,FALSE)</f>
        <v/>
      </c>
      <c r="S53" s="327" t="str">
        <f t="shared" si="7"/>
        <v>X</v>
      </c>
      <c r="T53" s="327" t="str">
        <f>VLOOKUP(C53,'bilan socle'!$R$5:$Z$49,9,FALSE)</f>
        <v/>
      </c>
      <c r="U53" s="346"/>
      <c r="V53" s="336"/>
      <c r="W53" s="334"/>
      <c r="X53" s="337"/>
      <c r="Y53" s="338"/>
    </row>
    <row r="54" spans="1:25">
      <c r="A54" s="323">
        <v>41</v>
      </c>
      <c r="B54" s="324"/>
      <c r="C54" s="325" t="str">
        <f>'Entrée des observations'!A45</f>
        <v>Elève-41</v>
      </c>
      <c r="D54" s="339"/>
      <c r="E54" s="327" t="str">
        <f t="shared" si="0"/>
        <v>X</v>
      </c>
      <c r="F54" s="327" t="str">
        <f>VLOOKUP(C54,'bilan socle'!$R$5:$Y$49,2,FALSE)</f>
        <v/>
      </c>
      <c r="G54" s="327" t="str">
        <f t="shared" si="1"/>
        <v>X</v>
      </c>
      <c r="H54" s="327" t="str">
        <f>VLOOKUP(C54,'bilan socle'!$R$5:$Y$49,5,FALSE)</f>
        <v/>
      </c>
      <c r="I54" s="327" t="str">
        <f t="shared" si="2"/>
        <v>X</v>
      </c>
      <c r="J54" s="327" t="str">
        <f>VLOOKUP(C54,'bilan socle'!$R$5:$Y$49,7,FALSE)</f>
        <v/>
      </c>
      <c r="K54" s="327" t="str">
        <f t="shared" si="3"/>
        <v>X</v>
      </c>
      <c r="L54" s="327" t="str">
        <f>VLOOKUP(C54,'bilan socle'!$R$5:$Y$49,6,FALSE)</f>
        <v/>
      </c>
      <c r="M54" s="327" t="str">
        <f t="shared" si="4"/>
        <v>X</v>
      </c>
      <c r="N54" s="327" t="str">
        <f>VLOOKUP(C54,'bilan socle'!$R$5:$Y$49,8,FALSE)</f>
        <v/>
      </c>
      <c r="O54" s="327" t="str">
        <f t="shared" si="5"/>
        <v>X</v>
      </c>
      <c r="P54" s="327" t="str">
        <f>VLOOKUP(C54,'bilan socle'!$R$5:$Y$49,3,FALSE)</f>
        <v/>
      </c>
      <c r="Q54" s="327" t="str">
        <f t="shared" si="6"/>
        <v>X</v>
      </c>
      <c r="R54" s="327" t="str">
        <f>VLOOKUP(C54,'bilan socle'!$R$5:$Y$49,4,FALSE)</f>
        <v/>
      </c>
      <c r="S54" s="327" t="str">
        <f t="shared" si="7"/>
        <v>X</v>
      </c>
      <c r="T54" s="327" t="str">
        <f>VLOOKUP(C54,'bilan socle'!$R$5:$Z$49,9,FALSE)</f>
        <v/>
      </c>
      <c r="U54" s="347"/>
      <c r="V54" s="329"/>
      <c r="W54" s="326"/>
      <c r="X54" s="330"/>
      <c r="Y54" s="331"/>
    </row>
    <row r="55" spans="1:25">
      <c r="A55" s="332">
        <v>42</v>
      </c>
      <c r="B55" s="333"/>
      <c r="C55" s="325" t="str">
        <f>'Entrée des observations'!A46</f>
        <v>Elève-42</v>
      </c>
      <c r="D55" s="345"/>
      <c r="E55" s="327" t="str">
        <f t="shared" si="0"/>
        <v>X</v>
      </c>
      <c r="F55" s="327" t="str">
        <f>VLOOKUP(C55,'bilan socle'!$R$5:$Y$49,2,FALSE)</f>
        <v/>
      </c>
      <c r="G55" s="327" t="str">
        <f t="shared" si="1"/>
        <v>X</v>
      </c>
      <c r="H55" s="327" t="str">
        <f>VLOOKUP(C55,'bilan socle'!$R$5:$Y$49,5,FALSE)</f>
        <v/>
      </c>
      <c r="I55" s="327" t="str">
        <f t="shared" si="2"/>
        <v>X</v>
      </c>
      <c r="J55" s="327" t="str">
        <f>VLOOKUP(C55,'bilan socle'!$R$5:$Y$49,7,FALSE)</f>
        <v/>
      </c>
      <c r="K55" s="327" t="str">
        <f t="shared" si="3"/>
        <v>X</v>
      </c>
      <c r="L55" s="327" t="str">
        <f>VLOOKUP(C55,'bilan socle'!$R$5:$Y$49,6,FALSE)</f>
        <v/>
      </c>
      <c r="M55" s="327" t="str">
        <f t="shared" si="4"/>
        <v>X</v>
      </c>
      <c r="N55" s="327" t="str">
        <f>VLOOKUP(C55,'bilan socle'!$R$5:$Y$49,8,FALSE)</f>
        <v/>
      </c>
      <c r="O55" s="327" t="str">
        <f t="shared" si="5"/>
        <v>X</v>
      </c>
      <c r="P55" s="327" t="str">
        <f>VLOOKUP(C55,'bilan socle'!$R$5:$Y$49,3,FALSE)</f>
        <v/>
      </c>
      <c r="Q55" s="327" t="str">
        <f t="shared" si="6"/>
        <v>X</v>
      </c>
      <c r="R55" s="327" t="str">
        <f>VLOOKUP(C55,'bilan socle'!$R$5:$Y$49,4,FALSE)</f>
        <v/>
      </c>
      <c r="S55" s="327" t="str">
        <f t="shared" si="7"/>
        <v>X</v>
      </c>
      <c r="T55" s="327" t="str">
        <f>VLOOKUP(C55,'bilan socle'!$R$5:$Z$49,9,FALSE)</f>
        <v/>
      </c>
      <c r="U55" s="346"/>
      <c r="V55" s="336"/>
      <c r="W55" s="334"/>
      <c r="X55" s="337"/>
      <c r="Y55" s="338"/>
    </row>
    <row r="56" spans="1:25">
      <c r="A56" s="323">
        <v>43</v>
      </c>
      <c r="B56" s="324"/>
      <c r="C56" s="325" t="str">
        <f>'Entrée des observations'!A47</f>
        <v>Elève-43</v>
      </c>
      <c r="D56" s="339"/>
      <c r="E56" s="327" t="str">
        <f t="shared" si="0"/>
        <v>X</v>
      </c>
      <c r="F56" s="327" t="str">
        <f>VLOOKUP(C56,'bilan socle'!$R$5:$Y$49,2,FALSE)</f>
        <v/>
      </c>
      <c r="G56" s="327" t="str">
        <f t="shared" si="1"/>
        <v>X</v>
      </c>
      <c r="H56" s="327" t="str">
        <f>VLOOKUP(C56,'bilan socle'!$R$5:$Y$49,5,FALSE)</f>
        <v/>
      </c>
      <c r="I56" s="327" t="str">
        <f t="shared" si="2"/>
        <v>X</v>
      </c>
      <c r="J56" s="327" t="str">
        <f>VLOOKUP(C56,'bilan socle'!$R$5:$Y$49,7,FALSE)</f>
        <v/>
      </c>
      <c r="K56" s="327" t="str">
        <f t="shared" si="3"/>
        <v>X</v>
      </c>
      <c r="L56" s="327" t="str">
        <f>VLOOKUP(C56,'bilan socle'!$R$5:$Y$49,6,FALSE)</f>
        <v/>
      </c>
      <c r="M56" s="327" t="str">
        <f t="shared" si="4"/>
        <v>X</v>
      </c>
      <c r="N56" s="327" t="str">
        <f>VLOOKUP(C56,'bilan socle'!$R$5:$Y$49,8,FALSE)</f>
        <v/>
      </c>
      <c r="O56" s="327" t="str">
        <f t="shared" si="5"/>
        <v>X</v>
      </c>
      <c r="P56" s="327" t="str">
        <f>VLOOKUP(C56,'bilan socle'!$R$5:$Y$49,3,FALSE)</f>
        <v/>
      </c>
      <c r="Q56" s="327" t="str">
        <f t="shared" si="6"/>
        <v>X</v>
      </c>
      <c r="R56" s="327" t="str">
        <f>VLOOKUP(C56,'bilan socle'!$R$5:$Y$49,4,FALSE)</f>
        <v/>
      </c>
      <c r="S56" s="327" t="str">
        <f t="shared" si="7"/>
        <v>X</v>
      </c>
      <c r="T56" s="327" t="str">
        <f>VLOOKUP(C56,'bilan socle'!$R$5:$Z$49,9,FALSE)</f>
        <v/>
      </c>
      <c r="U56" s="347"/>
      <c r="V56" s="329"/>
      <c r="W56" s="326"/>
      <c r="X56" s="330"/>
      <c r="Y56" s="331"/>
    </row>
    <row r="57" spans="1:25">
      <c r="A57" s="332">
        <v>44</v>
      </c>
      <c r="B57" s="333"/>
      <c r="C57" s="325" t="str">
        <f>'Entrée des observations'!A48</f>
        <v>Elève-44</v>
      </c>
      <c r="D57" s="345"/>
      <c r="E57" s="327" t="str">
        <f t="shared" si="0"/>
        <v>X</v>
      </c>
      <c r="F57" s="327" t="str">
        <f>VLOOKUP(C57,'bilan socle'!$R$5:$Y$49,2,FALSE)</f>
        <v/>
      </c>
      <c r="G57" s="327" t="str">
        <f t="shared" si="1"/>
        <v>X</v>
      </c>
      <c r="H57" s="327" t="str">
        <f>VLOOKUP(C57,'bilan socle'!$R$5:$Y$49,5,FALSE)</f>
        <v/>
      </c>
      <c r="I57" s="327" t="str">
        <f t="shared" si="2"/>
        <v>X</v>
      </c>
      <c r="J57" s="327" t="str">
        <f>VLOOKUP(C57,'bilan socle'!$R$5:$Y$49,7,FALSE)</f>
        <v/>
      </c>
      <c r="K57" s="327" t="str">
        <f t="shared" si="3"/>
        <v>X</v>
      </c>
      <c r="L57" s="327" t="str">
        <f>VLOOKUP(C57,'bilan socle'!$R$5:$Y$49,6,FALSE)</f>
        <v/>
      </c>
      <c r="M57" s="327" t="str">
        <f t="shared" si="4"/>
        <v>X</v>
      </c>
      <c r="N57" s="327" t="str">
        <f>VLOOKUP(C57,'bilan socle'!$R$5:$Y$49,8,FALSE)</f>
        <v/>
      </c>
      <c r="O57" s="327" t="str">
        <f t="shared" si="5"/>
        <v>X</v>
      </c>
      <c r="P57" s="327" t="str">
        <f>VLOOKUP(C57,'bilan socle'!$R$5:$Y$49,3,FALSE)</f>
        <v/>
      </c>
      <c r="Q57" s="327" t="str">
        <f t="shared" si="6"/>
        <v>X</v>
      </c>
      <c r="R57" s="327" t="str">
        <f>VLOOKUP(C57,'bilan socle'!$R$5:$Y$49,4,FALSE)</f>
        <v/>
      </c>
      <c r="S57" s="327" t="str">
        <f t="shared" si="7"/>
        <v>X</v>
      </c>
      <c r="T57" s="327" t="str">
        <f>VLOOKUP(C57,'bilan socle'!$R$5:$Z$49,9,FALSE)</f>
        <v/>
      </c>
      <c r="U57" s="346"/>
      <c r="V57" s="336"/>
      <c r="W57" s="334"/>
      <c r="X57" s="337"/>
      <c r="Y57" s="338"/>
    </row>
    <row r="58" spans="1:25">
      <c r="A58" s="323">
        <v>45</v>
      </c>
      <c r="B58" s="348"/>
      <c r="C58" s="325" t="str">
        <f>'Entrée des observations'!A49</f>
        <v>Elève-45</v>
      </c>
      <c r="D58" s="349"/>
      <c r="E58" s="327" t="str">
        <f t="shared" si="0"/>
        <v>X</v>
      </c>
      <c r="F58" s="327" t="str">
        <f>VLOOKUP(C58,'bilan socle'!$R$5:$Y$49,2,FALSE)</f>
        <v/>
      </c>
      <c r="G58" s="327" t="str">
        <f t="shared" si="1"/>
        <v>X</v>
      </c>
      <c r="H58" s="327" t="str">
        <f>VLOOKUP(C58,'bilan socle'!$R$5:$Y$49,5,FALSE)</f>
        <v/>
      </c>
      <c r="I58" s="327" t="str">
        <f t="shared" si="2"/>
        <v>X</v>
      </c>
      <c r="J58" s="327" t="str">
        <f>VLOOKUP(C58,'bilan socle'!$R$5:$Y$49,7,FALSE)</f>
        <v/>
      </c>
      <c r="K58" s="327" t="str">
        <f t="shared" si="3"/>
        <v>X</v>
      </c>
      <c r="L58" s="327" t="str">
        <f>VLOOKUP(C58,'bilan socle'!$R$5:$Y$49,6,FALSE)</f>
        <v/>
      </c>
      <c r="M58" s="327" t="str">
        <f t="shared" si="4"/>
        <v>X</v>
      </c>
      <c r="N58" s="327" t="str">
        <f>VLOOKUP(C58,'bilan socle'!$R$5:$Y$49,8,FALSE)</f>
        <v/>
      </c>
      <c r="O58" s="327" t="str">
        <f t="shared" si="5"/>
        <v>X</v>
      </c>
      <c r="P58" s="327" t="str">
        <f>VLOOKUP(C58,'bilan socle'!$R$5:$Y$49,3,FALSE)</f>
        <v/>
      </c>
      <c r="Q58" s="327" t="str">
        <f t="shared" si="6"/>
        <v>X</v>
      </c>
      <c r="R58" s="327" t="str">
        <f>VLOOKUP(C58,'bilan socle'!$R$5:$Y$49,4,FALSE)</f>
        <v/>
      </c>
      <c r="S58" s="327" t="str">
        <f t="shared" si="7"/>
        <v>X</v>
      </c>
      <c r="T58" s="327" t="str">
        <f>VLOOKUP(C58,'bilan socle'!$R$5:$Z$49,9,FALSE)</f>
        <v/>
      </c>
      <c r="U58" s="347"/>
      <c r="V58" s="329"/>
      <c r="W58" s="326"/>
      <c r="X58" s="330"/>
      <c r="Y58" s="331"/>
    </row>
    <row r="60" spans="1:25">
      <c r="A60" s="432" t="s">
        <v>290</v>
      </c>
      <c r="B60" s="433"/>
      <c r="C60" s="433"/>
      <c r="D60" s="433"/>
      <c r="E60" s="433"/>
      <c r="F60" s="433"/>
      <c r="G60" s="433"/>
      <c r="H60" s="433"/>
      <c r="I60" s="433"/>
      <c r="J60" s="433"/>
      <c r="K60" s="433"/>
      <c r="L60" s="433"/>
      <c r="M60" s="433"/>
      <c r="N60" s="433"/>
      <c r="O60" s="433"/>
      <c r="P60" s="433"/>
      <c r="Q60" s="433"/>
      <c r="R60" s="433"/>
      <c r="S60" s="433"/>
      <c r="T60" s="433"/>
      <c r="U60" s="433"/>
      <c r="V60" s="433"/>
      <c r="W60" s="433"/>
      <c r="X60" s="433"/>
      <c r="Y60" s="434"/>
    </row>
    <row r="61" spans="1:25">
      <c r="A61" s="435"/>
      <c r="B61" s="436"/>
      <c r="C61" s="436"/>
      <c r="D61" s="436"/>
      <c r="E61" s="436"/>
      <c r="F61" s="436"/>
      <c r="G61" s="436"/>
      <c r="H61" s="436"/>
      <c r="I61" s="436"/>
      <c r="J61" s="436"/>
      <c r="K61" s="436"/>
      <c r="L61" s="436"/>
      <c r="M61" s="436"/>
      <c r="N61" s="436"/>
      <c r="O61" s="436"/>
      <c r="P61" s="436"/>
      <c r="Q61" s="436"/>
      <c r="R61" s="436"/>
      <c r="S61" s="436"/>
      <c r="T61" s="436"/>
      <c r="U61" s="436"/>
      <c r="V61" s="436"/>
      <c r="W61" s="436"/>
      <c r="X61" s="436"/>
      <c r="Y61" s="437"/>
    </row>
    <row r="62" spans="1:25">
      <c r="A62" s="438"/>
      <c r="B62" s="436"/>
      <c r="C62" s="436"/>
      <c r="D62" s="436"/>
      <c r="E62" s="436"/>
      <c r="F62" s="436"/>
      <c r="G62" s="436"/>
      <c r="H62" s="436"/>
      <c r="I62" s="436"/>
      <c r="J62" s="436"/>
      <c r="K62" s="436"/>
      <c r="L62" s="436"/>
      <c r="M62" s="436"/>
      <c r="N62" s="436"/>
      <c r="O62" s="436"/>
      <c r="P62" s="436"/>
      <c r="Q62" s="436"/>
      <c r="R62" s="436"/>
      <c r="S62" s="436"/>
      <c r="T62" s="436"/>
      <c r="U62" s="436"/>
      <c r="V62" s="436"/>
      <c r="W62" s="436"/>
      <c r="X62" s="436"/>
      <c r="Y62" s="437"/>
    </row>
    <row r="63" spans="1:25">
      <c r="A63" s="438"/>
      <c r="B63" s="436"/>
      <c r="C63" s="436"/>
      <c r="D63" s="436"/>
      <c r="E63" s="436"/>
      <c r="F63" s="436"/>
      <c r="G63" s="436"/>
      <c r="H63" s="436"/>
      <c r="I63" s="436"/>
      <c r="J63" s="436"/>
      <c r="K63" s="436"/>
      <c r="L63" s="436"/>
      <c r="M63" s="436"/>
      <c r="N63" s="436"/>
      <c r="O63" s="436"/>
      <c r="P63" s="436"/>
      <c r="Q63" s="436"/>
      <c r="R63" s="436"/>
      <c r="S63" s="436"/>
      <c r="T63" s="436"/>
      <c r="U63" s="436"/>
      <c r="V63" s="436"/>
      <c r="W63" s="436"/>
      <c r="X63" s="436"/>
      <c r="Y63" s="437"/>
    </row>
    <row r="64" spans="1:25">
      <c r="A64" s="438"/>
      <c r="B64" s="436"/>
      <c r="C64" s="436"/>
      <c r="D64" s="436"/>
      <c r="E64" s="436"/>
      <c r="F64" s="436"/>
      <c r="G64" s="436"/>
      <c r="H64" s="436"/>
      <c r="I64" s="436"/>
      <c r="J64" s="436"/>
      <c r="K64" s="436"/>
      <c r="L64" s="436"/>
      <c r="M64" s="436"/>
      <c r="N64" s="436"/>
      <c r="O64" s="436"/>
      <c r="P64" s="436"/>
      <c r="Q64" s="436"/>
      <c r="R64" s="436"/>
      <c r="S64" s="436"/>
      <c r="T64" s="436"/>
      <c r="U64" s="436"/>
      <c r="V64" s="436"/>
      <c r="W64" s="436"/>
      <c r="X64" s="436"/>
      <c r="Y64" s="437"/>
    </row>
    <row r="65" spans="1:25">
      <c r="A65" s="438"/>
      <c r="B65" s="436"/>
      <c r="C65" s="436"/>
      <c r="D65" s="436"/>
      <c r="E65" s="436"/>
      <c r="F65" s="436"/>
      <c r="G65" s="436"/>
      <c r="H65" s="436"/>
      <c r="I65" s="436"/>
      <c r="J65" s="436"/>
      <c r="K65" s="436"/>
      <c r="L65" s="436"/>
      <c r="M65" s="436"/>
      <c r="N65" s="436"/>
      <c r="O65" s="436"/>
      <c r="P65" s="436"/>
      <c r="Q65" s="436"/>
      <c r="R65" s="436"/>
      <c r="S65" s="436"/>
      <c r="T65" s="436"/>
      <c r="U65" s="436"/>
      <c r="V65" s="436"/>
      <c r="W65" s="436"/>
      <c r="X65" s="436"/>
      <c r="Y65" s="437"/>
    </row>
    <row r="66" spans="1:25">
      <c r="A66" s="438"/>
      <c r="B66" s="436"/>
      <c r="C66" s="436"/>
      <c r="D66" s="436"/>
      <c r="E66" s="436"/>
      <c r="F66" s="436"/>
      <c r="G66" s="436"/>
      <c r="H66" s="436"/>
      <c r="I66" s="436"/>
      <c r="J66" s="436"/>
      <c r="K66" s="436"/>
      <c r="L66" s="436"/>
      <c r="M66" s="436"/>
      <c r="N66" s="436"/>
      <c r="O66" s="436"/>
      <c r="P66" s="436"/>
      <c r="Q66" s="436"/>
      <c r="R66" s="436"/>
      <c r="S66" s="436"/>
      <c r="T66" s="436"/>
      <c r="U66" s="436"/>
      <c r="V66" s="436"/>
      <c r="W66" s="436"/>
      <c r="X66" s="436"/>
      <c r="Y66" s="437"/>
    </row>
    <row r="67" spans="1:25">
      <c r="A67" s="438"/>
      <c r="B67" s="436"/>
      <c r="C67" s="436"/>
      <c r="D67" s="436"/>
      <c r="E67" s="436"/>
      <c r="F67" s="436"/>
      <c r="G67" s="436"/>
      <c r="H67" s="436"/>
      <c r="I67" s="436"/>
      <c r="J67" s="436"/>
      <c r="K67" s="436"/>
      <c r="L67" s="436"/>
      <c r="M67" s="436"/>
      <c r="N67" s="436"/>
      <c r="O67" s="436"/>
      <c r="P67" s="436"/>
      <c r="Q67" s="436"/>
      <c r="R67" s="436"/>
      <c r="S67" s="436"/>
      <c r="T67" s="436"/>
      <c r="U67" s="436"/>
      <c r="V67" s="436"/>
      <c r="W67" s="436"/>
      <c r="X67" s="436"/>
      <c r="Y67" s="437"/>
    </row>
    <row r="68" spans="1:25">
      <c r="A68" s="438"/>
      <c r="B68" s="436"/>
      <c r="C68" s="436"/>
      <c r="D68" s="436"/>
      <c r="E68" s="436"/>
      <c r="F68" s="436"/>
      <c r="G68" s="436"/>
      <c r="H68" s="436"/>
      <c r="I68" s="436"/>
      <c r="J68" s="436"/>
      <c r="K68" s="436"/>
      <c r="L68" s="436"/>
      <c r="M68" s="436"/>
      <c r="N68" s="436"/>
      <c r="O68" s="436"/>
      <c r="P68" s="436"/>
      <c r="Q68" s="436"/>
      <c r="R68" s="436"/>
      <c r="S68" s="436"/>
      <c r="T68" s="436"/>
      <c r="U68" s="436"/>
      <c r="V68" s="436"/>
      <c r="W68" s="436"/>
      <c r="X68" s="436"/>
      <c r="Y68" s="437"/>
    </row>
    <row r="69" spans="1:25">
      <c r="A69" s="438"/>
      <c r="B69" s="436"/>
      <c r="C69" s="436"/>
      <c r="D69" s="436"/>
      <c r="E69" s="436"/>
      <c r="F69" s="436"/>
      <c r="G69" s="436"/>
      <c r="H69" s="436"/>
      <c r="I69" s="436"/>
      <c r="J69" s="436"/>
      <c r="K69" s="436"/>
      <c r="L69" s="436"/>
      <c r="M69" s="436"/>
      <c r="N69" s="436"/>
      <c r="O69" s="436"/>
      <c r="P69" s="436"/>
      <c r="Q69" s="436"/>
      <c r="R69" s="436"/>
      <c r="S69" s="436"/>
      <c r="T69" s="436"/>
      <c r="U69" s="436"/>
      <c r="V69" s="436"/>
      <c r="W69" s="436"/>
      <c r="X69" s="436"/>
      <c r="Y69" s="437"/>
    </row>
    <row r="70" spans="1:25">
      <c r="A70" s="438"/>
      <c r="B70" s="436"/>
      <c r="C70" s="436"/>
      <c r="D70" s="436"/>
      <c r="E70" s="436"/>
      <c r="F70" s="436"/>
      <c r="G70" s="436"/>
      <c r="H70" s="436"/>
      <c r="I70" s="436"/>
      <c r="J70" s="436"/>
      <c r="K70" s="436"/>
      <c r="L70" s="436"/>
      <c r="M70" s="436"/>
      <c r="N70" s="436"/>
      <c r="O70" s="436"/>
      <c r="P70" s="436"/>
      <c r="Q70" s="436"/>
      <c r="R70" s="436"/>
      <c r="S70" s="436"/>
      <c r="T70" s="436"/>
      <c r="U70" s="436"/>
      <c r="V70" s="436"/>
      <c r="W70" s="436"/>
      <c r="X70" s="436"/>
      <c r="Y70" s="437"/>
    </row>
    <row r="71" spans="1:25">
      <c r="A71" s="438"/>
      <c r="B71" s="436"/>
      <c r="C71" s="436"/>
      <c r="D71" s="436"/>
      <c r="E71" s="436"/>
      <c r="F71" s="436"/>
      <c r="G71" s="436"/>
      <c r="H71" s="436"/>
      <c r="I71" s="436"/>
      <c r="J71" s="436"/>
      <c r="K71" s="436"/>
      <c r="L71" s="436"/>
      <c r="M71" s="436"/>
      <c r="N71" s="436"/>
      <c r="O71" s="436"/>
      <c r="P71" s="436"/>
      <c r="Q71" s="436"/>
      <c r="R71" s="436"/>
      <c r="S71" s="436"/>
      <c r="T71" s="436"/>
      <c r="U71" s="436"/>
      <c r="V71" s="436"/>
      <c r="W71" s="436"/>
      <c r="X71" s="436"/>
      <c r="Y71" s="437"/>
    </row>
    <row r="72" spans="1:25">
      <c r="A72" s="439"/>
      <c r="B72" s="440"/>
      <c r="C72" s="440"/>
      <c r="D72" s="440"/>
      <c r="E72" s="440"/>
      <c r="F72" s="440"/>
      <c r="G72" s="440"/>
      <c r="H72" s="440"/>
      <c r="I72" s="440"/>
      <c r="J72" s="440"/>
      <c r="K72" s="440"/>
      <c r="L72" s="440"/>
      <c r="M72" s="440"/>
      <c r="N72" s="440"/>
      <c r="O72" s="440"/>
      <c r="P72" s="440"/>
      <c r="Q72" s="440"/>
      <c r="R72" s="440"/>
      <c r="S72" s="440"/>
      <c r="T72" s="440"/>
      <c r="U72" s="440"/>
      <c r="V72" s="440"/>
      <c r="W72" s="440"/>
      <c r="X72" s="440"/>
      <c r="Y72" s="441"/>
    </row>
    <row r="73" spans="1:25">
      <c r="A73" s="417" t="s">
        <v>291</v>
      </c>
      <c r="B73" s="417"/>
      <c r="C73" s="417"/>
      <c r="D73" s="417"/>
      <c r="E73" s="417"/>
      <c r="F73" s="417"/>
      <c r="G73" s="417"/>
      <c r="H73" s="417"/>
      <c r="I73" s="417"/>
      <c r="J73" s="417"/>
      <c r="K73" s="417"/>
    </row>
  </sheetData>
  <sheetProtection selectLockedCells="1"/>
  <mergeCells count="39">
    <mergeCell ref="C1:X1"/>
    <mergeCell ref="U10:U13"/>
    <mergeCell ref="G11:H12"/>
    <mergeCell ref="I11:J12"/>
    <mergeCell ref="K11:L12"/>
    <mergeCell ref="M11:N12"/>
    <mergeCell ref="O11:P12"/>
    <mergeCell ref="U7:W7"/>
    <mergeCell ref="Q11:R12"/>
    <mergeCell ref="A60:Y60"/>
    <mergeCell ref="A61:Y72"/>
    <mergeCell ref="A73:K73"/>
    <mergeCell ref="V10:V13"/>
    <mergeCell ref="W10:W13"/>
    <mergeCell ref="X10:X13"/>
    <mergeCell ref="Y10:Y13"/>
    <mergeCell ref="S11:T12"/>
    <mergeCell ref="E11:F12"/>
    <mergeCell ref="A10:A13"/>
    <mergeCell ref="B10:B13"/>
    <mergeCell ref="C10:C13"/>
    <mergeCell ref="D10:D13"/>
    <mergeCell ref="E10:T10"/>
    <mergeCell ref="AC2:AM2"/>
    <mergeCell ref="X7:Y7"/>
    <mergeCell ref="A2:D2"/>
    <mergeCell ref="E2:L2"/>
    <mergeCell ref="A3:C3"/>
    <mergeCell ref="D3:F3"/>
    <mergeCell ref="X4:Y4"/>
    <mergeCell ref="A6:C6"/>
    <mergeCell ref="D6:F6"/>
    <mergeCell ref="G6:K6"/>
    <mergeCell ref="L6:T6"/>
    <mergeCell ref="U6:Y6"/>
    <mergeCell ref="A7:C7"/>
    <mergeCell ref="D7:F7"/>
    <mergeCell ref="G7:K7"/>
    <mergeCell ref="L7:T7"/>
  </mergeCells>
  <phoneticPr fontId="22" type="noConversion"/>
  <pageMargins left="0.25" right="0.25" top="0.75" bottom="0.75" header="0.3" footer="0.3"/>
  <pageSetup paperSize="9" orientation="landscape" horizontalDpi="4294967292" verticalDpi="4294967292" r:id="rId1"/>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topLeftCell="A41"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16"/>
      <c r="B6" s="316"/>
      <c r="C6" s="316"/>
    </row>
    <row r="7" spans="1:17" ht="45.95" customHeight="1" thickBot="1">
      <c r="A7" s="316"/>
      <c r="B7" s="316"/>
      <c r="C7" s="316"/>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04"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258"/>
      <c r="M49" s="666"/>
      <c r="N49" s="667"/>
      <c r="O49" s="667"/>
      <c r="P49" s="667"/>
      <c r="Q49" s="670"/>
    </row>
    <row r="50" spans="1:17" ht="65.099999999999994" customHeight="1">
      <c r="A50" s="666"/>
      <c r="B50" s="667"/>
      <c r="C50" s="667"/>
      <c r="D50" s="667"/>
      <c r="E50" s="668"/>
      <c r="F50" s="669"/>
      <c r="G50" s="667"/>
      <c r="H50" s="667"/>
      <c r="I50" s="667"/>
      <c r="J50" s="667"/>
      <c r="K50" s="668"/>
      <c r="L50" s="258"/>
      <c r="M50" s="666"/>
      <c r="N50" s="667"/>
      <c r="O50" s="667"/>
      <c r="P50" s="667"/>
      <c r="Q50" s="670"/>
    </row>
    <row r="51" spans="1:17" ht="69.75" customHeight="1">
      <c r="A51" s="666"/>
      <c r="B51" s="667"/>
      <c r="C51" s="667"/>
      <c r="D51" s="667"/>
      <c r="E51" s="668"/>
      <c r="F51" s="669"/>
      <c r="G51" s="667"/>
      <c r="H51" s="667"/>
      <c r="I51" s="667"/>
      <c r="J51" s="667"/>
      <c r="K51" s="668"/>
      <c r="L51" s="258"/>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259"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élève'!$A$29,'Entrée des observations'!$Q$5:$AJ$49,3,FALSE)="","",VLOOKUP('Suivi élève'!$A$29,'Entrée des observations'!$Q$5:$AJ$49,3,FALSE))</f>
        <v/>
      </c>
      <c r="I68" s="535" t="s">
        <v>96</v>
      </c>
      <c r="J68" s="536"/>
      <c r="K68" s="536"/>
      <c r="L68" s="536"/>
      <c r="M68" s="536"/>
      <c r="N68" s="536"/>
      <c r="O68" s="240" t="str">
        <f>IF(P68="x","","x")</f>
        <v>x</v>
      </c>
      <c r="P68" s="241" t="str">
        <f>IF(VLOOKUP('Suivi élève'!$A$29,'Entrée des observations'!$Q$5:$AJ$49,11,FALSE)="","",VLOOKUP('Suivi élève'!$A$29,'Entrée des observations'!$Q$5:$AJ$49,11,FALSE))</f>
        <v/>
      </c>
      <c r="Q68" s="646"/>
    </row>
    <row r="69" spans="1:17" ht="13.5" customHeight="1">
      <c r="A69" s="535" t="s">
        <v>221</v>
      </c>
      <c r="B69" s="536"/>
      <c r="C69" s="536"/>
      <c r="D69" s="536"/>
      <c r="E69" s="240" t="str">
        <f>IF(F69&lt;&gt;"","","x")</f>
        <v>x</v>
      </c>
      <c r="F69" s="241" t="str">
        <f>IF(VLOOKUP('Suivi élève'!$A$29,'Entrée des observations'!$Q$5:$AJ$49,4,FALSE)="","",VLOOKUP('Suivi élève'!$A$29,'Entrée des observations'!$Q$5:$AJ$49,4,FALSE))</f>
        <v/>
      </c>
      <c r="I69" s="535" t="s">
        <v>97</v>
      </c>
      <c r="J69" s="536"/>
      <c r="K69" s="536"/>
      <c r="L69" s="536"/>
      <c r="M69" s="536"/>
      <c r="N69" s="536"/>
      <c r="O69" s="240" t="str">
        <f>IF(P69="x","","x")</f>
        <v>x</v>
      </c>
      <c r="P69" s="241" t="str">
        <f>IF(VLOOKUP('Suivi élève'!$A$29,'Entrée des observations'!$Q$5:$AJ$49,12,FALSE)="","",VLOOKUP('Suivi élève'!$A$29,'Entrée des observations'!$Q$5:$AJ$49,12,FALSE))</f>
        <v/>
      </c>
    </row>
    <row r="70" spans="1:17" ht="12.75" customHeight="1" thickBot="1">
      <c r="A70" s="548" t="s">
        <v>246</v>
      </c>
      <c r="B70" s="549"/>
      <c r="C70" s="549"/>
      <c r="D70" s="549"/>
      <c r="E70" s="240" t="str">
        <f>IF(F70="x","","x")</f>
        <v>x</v>
      </c>
      <c r="F70" s="242" t="str">
        <f>IF(VLOOKUP('Suivi élève'!$A$29,'Entrée des observations'!$Q$5:$AJ$49,5,FALSE)="","",VLOOKUP('Suivi élève'!$A$29,'Entrée des observations'!$Q$5:$AJ$49,5,FALSE))</f>
        <v/>
      </c>
      <c r="I70" s="535" t="s">
        <v>98</v>
      </c>
      <c r="J70" s="536"/>
      <c r="K70" s="536"/>
      <c r="L70" s="536"/>
      <c r="M70" s="536"/>
      <c r="N70" s="536"/>
      <c r="O70" s="240" t="str">
        <f>IF(P70="x","","x")</f>
        <v>x</v>
      </c>
      <c r="P70" s="241" t="str">
        <f>IF(VLOOKUP('Suivi élève'!$A$29,'Entrée des observations'!$Q$5:$AJ$49,13,FALSE)="","",VLOOKUP('Suivi élève'!$A$29,'Entrée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élève'!$A$29,'Entrée des observations'!$Q$5:$AJ$49,14,FALSE)="","",VLOOKUP('Suivi élève'!$A$29,'Entrée des observations'!$Q$5:$AJ$49,14,FALSE))</f>
        <v/>
      </c>
    </row>
    <row r="72" spans="1:17" ht="13.5" customHeight="1" thickBot="1">
      <c r="A72" s="535" t="s">
        <v>223</v>
      </c>
      <c r="B72" s="536"/>
      <c r="C72" s="536"/>
      <c r="D72" s="536"/>
      <c r="E72" s="240" t="str">
        <f>IF(F72="x","","x")</f>
        <v>x</v>
      </c>
      <c r="F72" s="241" t="str">
        <f>IF(VLOOKUP('Suivi élève'!$A$29,'Entrée des observations'!$Q$5:$AJ$49,6,FALSE)="","",VLOOKUP('Suivi élève'!$A$29,'Entrée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élève'!$A$29,'Entrée des observations'!$Q$5:$AJ$49,9,FALSE)="","",VLOOKUP('Suivi élève'!$A$29,'Entrée des observations'!$Q$5:$AJ$49,9,FALSE))</f>
        <v/>
      </c>
      <c r="I74" s="537" t="s">
        <v>104</v>
      </c>
      <c r="J74" s="538"/>
      <c r="K74" s="538"/>
      <c r="L74" s="538"/>
      <c r="M74" s="538"/>
      <c r="N74" s="539"/>
      <c r="O74" s="240" t="str">
        <f>IF(P74="x","","x")</f>
        <v>x</v>
      </c>
      <c r="P74" s="241" t="str">
        <f>IF(VLOOKUP('Suivi élève'!$A$29,'Entrée des observations'!$Q$5:$AJ$49,18,FALSE)="","",VLOOKUP('Suivi élève'!$A$29,'Entrée des observations'!$Q$5:$AJ$49,18,FALSE))</f>
        <v/>
      </c>
    </row>
    <row r="75" spans="1:17" ht="13.5" customHeight="1" thickBot="1">
      <c r="A75" s="540" t="s">
        <v>224</v>
      </c>
      <c r="B75" s="541"/>
      <c r="C75" s="541"/>
      <c r="D75" s="542"/>
      <c r="E75" s="240" t="str">
        <f>IF(F75="x","","x")</f>
        <v>x</v>
      </c>
      <c r="F75" s="242" t="str">
        <f>IF(VLOOKUP('Suivi élève'!$A$29,'Entrée des observations'!$Q$5:$AJ$49,10,FALSE)="","",VLOOKUP('Suivi élève'!$A$29,'Entrée des observations'!$Q$5:$AJ$49,10,FALSE))</f>
        <v/>
      </c>
      <c r="I75" s="537" t="s">
        <v>105</v>
      </c>
      <c r="J75" s="538"/>
      <c r="K75" s="538"/>
      <c r="L75" s="538"/>
      <c r="M75" s="538"/>
      <c r="N75" s="539"/>
      <c r="O75" s="240" t="str">
        <f>IF(P75="x","","x")</f>
        <v>x</v>
      </c>
      <c r="P75" s="241" t="str">
        <f>IF(VLOOKUP('Suivi élève'!$A$29,'Entrée des observations'!$Q$5:$AJ$49,19,FALSE)="","",VLOOKUP('Suivi élève'!$A$29,'Entrée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élève'!$A$29,'Entrée des observations'!$Q$5:$AJ$49,20,FALSE)="","",VLOOKUP('Suivi élève'!$A$29,'Entrée des observations'!$Q$5:$AJ$49,20,FALSE))</f>
        <v/>
      </c>
    </row>
    <row r="77" spans="1:17" ht="13.5" customHeight="1" thickBot="1">
      <c r="A77" s="537" t="s">
        <v>228</v>
      </c>
      <c r="B77" s="538"/>
      <c r="C77" s="538"/>
      <c r="D77" s="539"/>
      <c r="E77" s="240" t="str">
        <f>IF(F77="x","","x")</f>
        <v>x</v>
      </c>
      <c r="F77" s="241" t="str">
        <f>IF(VLOOKUP('Suivi élève'!$A$29,'Entrée des observations'!$Q$5:$AJ$49,15,FALSE)="","",VLOOKUP('Suivi élève'!$A$29,'Entrée des observations'!$Q$5:$AJ$49,15,FALSE))</f>
        <v/>
      </c>
    </row>
    <row r="78" spans="1:17" ht="13.5" thickBot="1">
      <c r="A78" s="540" t="s">
        <v>229</v>
      </c>
      <c r="B78" s="541"/>
      <c r="C78" s="541"/>
      <c r="D78" s="542"/>
      <c r="E78" s="240" t="str">
        <f>IF(F78="x","","x")</f>
        <v>x</v>
      </c>
      <c r="F78" s="242" t="str">
        <f>IF(VLOOKUP('Suivi élève'!$A$29,'Entrée des observations'!$Q$5:$AJ$49,16,FALSE)="","",VLOOKUP('Suivi élève'!$A$29,'Entrée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élève'!$A$29,'Entrée des observations'!$Q$5:$AJ$49,7,FALSE)="","",VLOOKUP('Suivi élève'!$A$29,'Entrée des observations'!$Q$5:$AJ$49,7,FALSE))</f>
        <v/>
      </c>
    </row>
    <row r="80" spans="1:17" ht="13.5" thickBot="1">
      <c r="A80" s="548" t="s">
        <v>108</v>
      </c>
      <c r="B80" s="549"/>
      <c r="C80" s="549"/>
      <c r="D80" s="549"/>
      <c r="E80" s="243" t="str">
        <f>IF(F80="x","","x")</f>
        <v>x</v>
      </c>
      <c r="F80" s="242" t="str">
        <f>IF(VLOOKUP('Suivi élève'!$A$29,'Entrée des observations'!$Q$5:$AJ$49,17,FALSE)="","",VLOOKUP('Suivi élève'!$A$29,'Entrée des observations'!$Q$5:$AJ$49,17,FALSE))</f>
        <v/>
      </c>
      <c r="I80" s="548" t="s">
        <v>227</v>
      </c>
      <c r="J80" s="549"/>
      <c r="K80" s="549"/>
      <c r="L80" s="549"/>
      <c r="M80" s="549"/>
      <c r="N80" s="549"/>
      <c r="O80" s="243" t="str">
        <f>IF(P80="x","","x")</f>
        <v>x</v>
      </c>
      <c r="P80" s="242" t="str">
        <f>IF(VLOOKUP('Suivi élève'!$A$29,'Entrée des observations'!$Q$5:$AJ$49,8,FALSE)="","",VLOOKUP('Suivi élève'!$A$29,'Entrée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M51:Q51"/>
    <mergeCell ref="A57:G60"/>
    <mergeCell ref="I57:Q59"/>
    <mergeCell ref="K60:L60"/>
    <mergeCell ref="N60:P60"/>
    <mergeCell ref="A53:I53"/>
    <mergeCell ref="K53:Q53"/>
    <mergeCell ref="A54:F54"/>
    <mergeCell ref="H54:I54"/>
    <mergeCell ref="K54:O54"/>
    <mergeCell ref="P54:Q54"/>
    <mergeCell ref="A56:G56"/>
    <mergeCell ref="I56:M56"/>
    <mergeCell ref="N56:O56"/>
    <mergeCell ref="P56:Q56"/>
    <mergeCell ref="Q67:Q68"/>
    <mergeCell ref="A67:D67"/>
    <mergeCell ref="I67:N67"/>
    <mergeCell ref="A68:D68"/>
    <mergeCell ref="I68:N68"/>
    <mergeCell ref="A69:D69"/>
    <mergeCell ref="B46:D46"/>
    <mergeCell ref="F46:K46"/>
    <mergeCell ref="I44:K44"/>
    <mergeCell ref="N44:Q44"/>
    <mergeCell ref="A47:E47"/>
    <mergeCell ref="F47:K47"/>
    <mergeCell ref="M47:Q47"/>
    <mergeCell ref="A48:E48"/>
    <mergeCell ref="F48:K48"/>
    <mergeCell ref="M48:Q48"/>
    <mergeCell ref="A49:E49"/>
    <mergeCell ref="F49:K49"/>
    <mergeCell ref="M49:Q49"/>
    <mergeCell ref="A50:E50"/>
    <mergeCell ref="F50:K50"/>
    <mergeCell ref="M50:Q50"/>
    <mergeCell ref="A51:E51"/>
    <mergeCell ref="F51:K51"/>
    <mergeCell ref="M39:N39"/>
    <mergeCell ref="O39:P39"/>
    <mergeCell ref="B43:C43"/>
    <mergeCell ref="A39:B39"/>
    <mergeCell ref="C39:D39"/>
    <mergeCell ref="E39:F39"/>
    <mergeCell ref="G39:H39"/>
    <mergeCell ref="I39:J39"/>
    <mergeCell ref="K39:L39"/>
    <mergeCell ref="A36:E36"/>
    <mergeCell ref="F36:N36"/>
    <mergeCell ref="A37:E37"/>
    <mergeCell ref="F37:N37"/>
    <mergeCell ref="A38:E38"/>
    <mergeCell ref="F38:N38"/>
    <mergeCell ref="A33:E33"/>
    <mergeCell ref="F33:N33"/>
    <mergeCell ref="A34:E34"/>
    <mergeCell ref="F34:N34"/>
    <mergeCell ref="A35:E35"/>
    <mergeCell ref="F35:N35"/>
    <mergeCell ref="A31:E31"/>
    <mergeCell ref="F31:N31"/>
    <mergeCell ref="A32:E32"/>
    <mergeCell ref="F32:N32"/>
    <mergeCell ref="A21:C21"/>
    <mergeCell ref="E21:F21"/>
    <mergeCell ref="A22:C22"/>
    <mergeCell ref="E22:F22"/>
    <mergeCell ref="A23:C23"/>
    <mergeCell ref="D23:G23"/>
    <mergeCell ref="B26:C26"/>
    <mergeCell ref="O26:Q27"/>
    <mergeCell ref="A18:C18"/>
    <mergeCell ref="E18:F18"/>
    <mergeCell ref="A19:C19"/>
    <mergeCell ref="E19:F19"/>
    <mergeCell ref="A11:P11"/>
    <mergeCell ref="A13:G13"/>
    <mergeCell ref="A14:G14"/>
    <mergeCell ref="A16:G16"/>
    <mergeCell ref="A17:C17"/>
    <mergeCell ref="E17:F17"/>
    <mergeCell ref="A20:C20"/>
    <mergeCell ref="E20:F20"/>
    <mergeCell ref="I13:P13"/>
    <mergeCell ref="I14:P17"/>
    <mergeCell ref="I20:P20"/>
    <mergeCell ref="I21:P24"/>
    <mergeCell ref="B1:C1"/>
    <mergeCell ref="G8:I8"/>
    <mergeCell ref="J8:L8"/>
    <mergeCell ref="M8:O8"/>
    <mergeCell ref="A10:P10"/>
    <mergeCell ref="A3:C3"/>
    <mergeCell ref="A4:C4"/>
    <mergeCell ref="A5:C5"/>
    <mergeCell ref="A8:F8"/>
    <mergeCell ref="E64:I64"/>
    <mergeCell ref="A73:D73"/>
    <mergeCell ref="I73:N73"/>
    <mergeCell ref="A74:D74"/>
    <mergeCell ref="A75:D75"/>
    <mergeCell ref="I75:N75"/>
    <mergeCell ref="A76:D76"/>
    <mergeCell ref="I76:N76"/>
    <mergeCell ref="A77:D77"/>
    <mergeCell ref="A64:C64"/>
    <mergeCell ref="A70:D70"/>
    <mergeCell ref="I70:N70"/>
    <mergeCell ref="A71:D71"/>
    <mergeCell ref="I71:N71"/>
    <mergeCell ref="A72:D72"/>
    <mergeCell ref="N99:N100"/>
    <mergeCell ref="O99:O100"/>
    <mergeCell ref="P99:P100"/>
    <mergeCell ref="Q99:Q100"/>
    <mergeCell ref="I92:J92"/>
    <mergeCell ref="I93:J93"/>
    <mergeCell ref="I69:N69"/>
    <mergeCell ref="I74:N74"/>
    <mergeCell ref="A78:D78"/>
    <mergeCell ref="I78:N78"/>
    <mergeCell ref="A79:D79"/>
    <mergeCell ref="I79:N79"/>
    <mergeCell ref="A80:D80"/>
    <mergeCell ref="I80:N80"/>
    <mergeCell ref="C99:C100"/>
    <mergeCell ref="E99:E100"/>
    <mergeCell ref="F99:F100"/>
    <mergeCell ref="G99:G100"/>
    <mergeCell ref="I99:I100"/>
    <mergeCell ref="J99:J100"/>
    <mergeCell ref="K99:K100"/>
    <mergeCell ref="L99:L100"/>
    <mergeCell ref="M99:M100"/>
    <mergeCell ref="K115:Q116"/>
    <mergeCell ref="J64:P64"/>
    <mergeCell ref="J45:Q45"/>
    <mergeCell ref="A29:G29"/>
    <mergeCell ref="C133:Q133"/>
    <mergeCell ref="B120:Q120"/>
    <mergeCell ref="B121:Q121"/>
    <mergeCell ref="B124:Q125"/>
    <mergeCell ref="B123:Q123"/>
    <mergeCell ref="B127:Q127"/>
    <mergeCell ref="B128:Q128"/>
    <mergeCell ref="B130:Q130"/>
    <mergeCell ref="B131:Q131"/>
    <mergeCell ref="I94:J94"/>
    <mergeCell ref="B115:D117"/>
    <mergeCell ref="K92:Q92"/>
    <mergeCell ref="K93:Q93"/>
    <mergeCell ref="A94:C94"/>
    <mergeCell ref="D94:E94"/>
    <mergeCell ref="K94:Q94"/>
    <mergeCell ref="B98:L98"/>
    <mergeCell ref="M98:Q98"/>
    <mergeCell ref="A99:A100"/>
    <mergeCell ref="B99:B100"/>
  </mergeCells>
  <phoneticPr fontId="22" type="noConversion"/>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topLeftCell="A36"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77"/>
      <c r="B6" s="377"/>
      <c r="C6" s="377"/>
    </row>
    <row r="7" spans="1:17" ht="45.95" customHeight="1" thickBot="1">
      <c r="A7" s="377"/>
      <c r="B7" s="377"/>
      <c r="C7" s="377"/>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78"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f>'Suivi élève (7)'!X49</f>
        <v>0</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79"/>
      <c r="M49" s="666"/>
      <c r="N49" s="667"/>
      <c r="O49" s="667"/>
      <c r="P49" s="667"/>
      <c r="Q49" s="670"/>
    </row>
    <row r="50" spans="1:17" ht="65.099999999999994" customHeight="1">
      <c r="A50" s="666"/>
      <c r="B50" s="667"/>
      <c r="C50" s="667"/>
      <c r="D50" s="667"/>
      <c r="E50" s="668"/>
      <c r="F50" s="669"/>
      <c r="G50" s="667"/>
      <c r="H50" s="667"/>
      <c r="I50" s="667"/>
      <c r="J50" s="667"/>
      <c r="K50" s="668"/>
      <c r="L50" s="379"/>
      <c r="M50" s="666"/>
      <c r="N50" s="667"/>
      <c r="O50" s="667"/>
      <c r="P50" s="667"/>
      <c r="Q50" s="670"/>
    </row>
    <row r="51" spans="1:17" ht="69.75" customHeight="1">
      <c r="A51" s="666"/>
      <c r="B51" s="667"/>
      <c r="C51" s="667"/>
      <c r="D51" s="667"/>
      <c r="E51" s="668"/>
      <c r="F51" s="669"/>
      <c r="G51" s="667"/>
      <c r="H51" s="667"/>
      <c r="I51" s="667"/>
      <c r="J51" s="667"/>
      <c r="K51" s="668"/>
      <c r="L51" s="379"/>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0"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(2)'!$A$29,'Entrée des observations'!$Q$5:$AJ$49,3,FALSE)="","",VLOOKUP('Suivi élève (2)'!$A$29,'Entrée des observations'!$Q$5:$AJ$49,3,FALSE))</f>
        <v/>
      </c>
      <c r="I68" s="535" t="s">
        <v>96</v>
      </c>
      <c r="J68" s="536"/>
      <c r="K68" s="536"/>
      <c r="L68" s="536"/>
      <c r="M68" s="536"/>
      <c r="N68" s="536"/>
      <c r="O68" s="240" t="str">
        <f>IF(P68="x","","x")</f>
        <v>x</v>
      </c>
      <c r="P68" s="241" t="str">
        <f>IF(VLOOKUP('Suivi élève (2)'!$A$29,'Entrée des observations'!$Q$5:$AJ$49,11,FALSE)="","",VLOOKUP('Suivi élève (2)'!$A$29,'Entrée des observations'!$Q$5:$AJ$49,11,FALSE))</f>
        <v/>
      </c>
      <c r="Q68" s="646"/>
    </row>
    <row r="69" spans="1:17" ht="13.5" customHeight="1">
      <c r="A69" s="535" t="s">
        <v>221</v>
      </c>
      <c r="B69" s="536"/>
      <c r="C69" s="536"/>
      <c r="D69" s="536"/>
      <c r="E69" s="240" t="str">
        <f>IF(F69&lt;&gt;"","","x")</f>
        <v>x</v>
      </c>
      <c r="F69" s="241" t="str">
        <f>IF(VLOOKUP('Suivi élève (2)'!$A$29,'Entrée des observations'!$Q$5:$AJ$49,4,FALSE)="","",VLOOKUP('Suivi élève (2)'!$A$29,'Entrée des observations'!$Q$5:$AJ$49,4,FALSE))</f>
        <v/>
      </c>
      <c r="I69" s="535" t="s">
        <v>97</v>
      </c>
      <c r="J69" s="536"/>
      <c r="K69" s="536"/>
      <c r="L69" s="536"/>
      <c r="M69" s="536"/>
      <c r="N69" s="536"/>
      <c r="O69" s="240" t="str">
        <f>IF(P69="x","","x")</f>
        <v>x</v>
      </c>
      <c r="P69" s="241" t="str">
        <f>IF(VLOOKUP('Suivi élève (2)'!$A$29,'Entrée des observations'!$Q$5:$AJ$49,12,FALSE)="","",VLOOKUP('Suivi élève (2)'!$A$29,'Entrée des observations'!$Q$5:$AJ$49,12,FALSE))</f>
        <v/>
      </c>
    </row>
    <row r="70" spans="1:17" ht="12.75" customHeight="1" thickBot="1">
      <c r="A70" s="548" t="s">
        <v>246</v>
      </c>
      <c r="B70" s="549"/>
      <c r="C70" s="549"/>
      <c r="D70" s="549"/>
      <c r="E70" s="240" t="str">
        <f>IF(F70="x","","x")</f>
        <v>x</v>
      </c>
      <c r="F70" s="242" t="str">
        <f>IF(VLOOKUP('Suivi élève (2)'!$A$29,'Entrée des observations'!$Q$5:$AJ$49,5,FALSE)="","",VLOOKUP('Suivi élève (2)'!$A$29,'Entrée des observations'!$Q$5:$AJ$49,5,FALSE))</f>
        <v/>
      </c>
      <c r="I70" s="535" t="s">
        <v>98</v>
      </c>
      <c r="J70" s="536"/>
      <c r="K70" s="536"/>
      <c r="L70" s="536"/>
      <c r="M70" s="536"/>
      <c r="N70" s="536"/>
      <c r="O70" s="240" t="str">
        <f>IF(P70="x","","x")</f>
        <v>x</v>
      </c>
      <c r="P70" s="241" t="str">
        <f>IF(VLOOKUP('Suivi élève (2)'!$A$29,'Entrée des observations'!$Q$5:$AJ$49,13,FALSE)="","",VLOOKUP('Suivi élève (2)'!$A$29,'Entrée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(2)'!$A$29,'Entrée des observations'!$Q$5:$AJ$49,14,FALSE)="","",VLOOKUP('Suivi élève (2)'!$A$29,'Entrée des observations'!$Q$5:$AJ$49,14,FALSE))</f>
        <v/>
      </c>
    </row>
    <row r="72" spans="1:17" ht="13.5" customHeight="1" thickBot="1">
      <c r="A72" s="535" t="s">
        <v>223</v>
      </c>
      <c r="B72" s="536"/>
      <c r="C72" s="536"/>
      <c r="D72" s="536"/>
      <c r="E72" s="240" t="str">
        <f>IF(F72="x","","x")</f>
        <v>x</v>
      </c>
      <c r="F72" s="241" t="str">
        <f>IF(VLOOKUP('Suivi élève (2)'!$A$29,'Entrée des observations'!$Q$5:$AJ$49,6,FALSE)="","",VLOOKUP('Suivi élève (2)'!$A$29,'Entrée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(2)'!$A$29,'Entrée des observations'!$Q$5:$AJ$49,9,FALSE)="","",VLOOKUP('Suivi élève (2)'!$A$29,'Entrée des observations'!$Q$5:$AJ$49,9,FALSE))</f>
        <v/>
      </c>
      <c r="I74" s="537" t="s">
        <v>104</v>
      </c>
      <c r="J74" s="538"/>
      <c r="K74" s="538"/>
      <c r="L74" s="538"/>
      <c r="M74" s="538"/>
      <c r="N74" s="539"/>
      <c r="O74" s="240" t="str">
        <f>IF(P74="x","","x")</f>
        <v>x</v>
      </c>
      <c r="P74" s="241" t="str">
        <f>IF(VLOOKUP('Suivi élève (2)'!$A$29,'Entrée des observations'!$Q$5:$AJ$49,18,FALSE)="","",VLOOKUP('Suivi élève (2)'!$A$29,'Entrée des observations'!$Q$5:$AJ$49,18,FALSE))</f>
        <v/>
      </c>
    </row>
    <row r="75" spans="1:17" ht="13.5" customHeight="1" thickBot="1">
      <c r="A75" s="540" t="s">
        <v>224</v>
      </c>
      <c r="B75" s="541"/>
      <c r="C75" s="541"/>
      <c r="D75" s="542"/>
      <c r="E75" s="240" t="str">
        <f>IF(F75="x","","x")</f>
        <v>x</v>
      </c>
      <c r="F75" s="242" t="str">
        <f>IF(VLOOKUP('Suivi élève (2)'!$A$29,'Entrée des observations'!$Q$5:$AJ$49,10,FALSE)="","",VLOOKUP('Suivi élève (2)'!$A$29,'Entrée des observations'!$Q$5:$AJ$49,10,FALSE))</f>
        <v/>
      </c>
      <c r="I75" s="537" t="s">
        <v>105</v>
      </c>
      <c r="J75" s="538"/>
      <c r="K75" s="538"/>
      <c r="L75" s="538"/>
      <c r="M75" s="538"/>
      <c r="N75" s="539"/>
      <c r="O75" s="240" t="str">
        <f>IF(P75="x","","x")</f>
        <v>x</v>
      </c>
      <c r="P75" s="241" t="str">
        <f>IF(VLOOKUP('Suivi élève (2)'!$A$29,'Entrée des observations'!$Q$5:$AJ$49,19,FALSE)="","",VLOOKUP('Suivi élève (2)'!$A$29,'Entrée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(2)'!$A$29,'Entrée des observations'!$Q$5:$AJ$49,20,FALSE)="","",VLOOKUP('Suivi élève (2)'!$A$29,'Entrée des observations'!$Q$5:$AJ$49,20,FALSE))</f>
        <v/>
      </c>
    </row>
    <row r="77" spans="1:17" ht="13.5" customHeight="1" thickBot="1">
      <c r="A77" s="537" t="s">
        <v>228</v>
      </c>
      <c r="B77" s="538"/>
      <c r="C77" s="538"/>
      <c r="D77" s="539"/>
      <c r="E77" s="240" t="str">
        <f>IF(F77="x","","x")</f>
        <v>x</v>
      </c>
      <c r="F77" s="241" t="str">
        <f>IF(VLOOKUP('Suivi élève (2)'!$A$29,'Entrée des observations'!$Q$5:$AJ$49,15,FALSE)="","",VLOOKUP('Suivi élève (2)'!$A$29,'Entrée des observations'!$Q$5:$AJ$49,15,FALSE))</f>
        <v/>
      </c>
    </row>
    <row r="78" spans="1:17" ht="13.5" thickBot="1">
      <c r="A78" s="540" t="s">
        <v>229</v>
      </c>
      <c r="B78" s="541"/>
      <c r="C78" s="541"/>
      <c r="D78" s="542"/>
      <c r="E78" s="240" t="str">
        <f>IF(F78="x","","x")</f>
        <v>x</v>
      </c>
      <c r="F78" s="242" t="str">
        <f>IF(VLOOKUP('Suivi élève (2)'!$A$29,'Entrée des observations'!$Q$5:$AJ$49,16,FALSE)="","",VLOOKUP('Suivi élève (2)'!$A$29,'Entrée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(2)'!$A$29,'Entrée des observations'!$Q$5:$AJ$49,7,FALSE)="","",VLOOKUP('Suivi élève (2)'!$A$29,'Entrée des observations'!$Q$5:$AJ$49,7,FALSE))</f>
        <v/>
      </c>
    </row>
    <row r="80" spans="1:17" ht="13.5" thickBot="1">
      <c r="A80" s="548" t="s">
        <v>108</v>
      </c>
      <c r="B80" s="549"/>
      <c r="C80" s="549"/>
      <c r="D80" s="549"/>
      <c r="E80" s="243" t="str">
        <f>IF(F80="x","","x")</f>
        <v>x</v>
      </c>
      <c r="F80" s="242" t="str">
        <f>IF(VLOOKUP('Suivi élève (2)'!$A$29,'Entrée des observations'!$Q$5:$AJ$49,17,FALSE)="","",VLOOKUP('Suivi élève (2)'!$A$29,'Entrée des observations'!$Q$5:$AJ$49,17,FALSE))</f>
        <v/>
      </c>
      <c r="I80" s="548" t="s">
        <v>227</v>
      </c>
      <c r="J80" s="549"/>
      <c r="K80" s="549"/>
      <c r="L80" s="549"/>
      <c r="M80" s="549"/>
      <c r="N80" s="549"/>
      <c r="O80" s="243" t="str">
        <f>IF(P80="x","","x")</f>
        <v>x</v>
      </c>
      <c r="P80" s="242" t="str">
        <f>IF(VLOOKUP('Suivi élève (2)'!$A$29,'Entrée des observations'!$Q$5:$AJ$49,8,FALSE)="","",VLOOKUP('Suivi élève (2)'!$A$29,'Entrée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(2)'!B92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C1"/>
    <mergeCell ref="A3:C3"/>
    <mergeCell ref="A4:C4"/>
    <mergeCell ref="A5:C5"/>
    <mergeCell ref="A8:F8"/>
    <mergeCell ref="G8:I8"/>
    <mergeCell ref="A14:G14"/>
    <mergeCell ref="I14:P17"/>
    <mergeCell ref="A16:G16"/>
    <mergeCell ref="A17:C17"/>
    <mergeCell ref="E17:F17"/>
    <mergeCell ref="A18:C18"/>
    <mergeCell ref="E18:F18"/>
    <mergeCell ref="J8:L8"/>
    <mergeCell ref="M8:O8"/>
    <mergeCell ref="A10:P10"/>
    <mergeCell ref="A11:P11"/>
    <mergeCell ref="A13:G13"/>
    <mergeCell ref="I13:P13"/>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35:E35"/>
    <mergeCell ref="F35:N35"/>
    <mergeCell ref="A36:E36"/>
    <mergeCell ref="F36:N36"/>
    <mergeCell ref="A37:E37"/>
    <mergeCell ref="F37:N37"/>
    <mergeCell ref="A32:E32"/>
    <mergeCell ref="F32:N32"/>
    <mergeCell ref="A33:E33"/>
    <mergeCell ref="F33:N33"/>
    <mergeCell ref="A34:E34"/>
    <mergeCell ref="F34:N34"/>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49:E49"/>
    <mergeCell ref="F49:K49"/>
    <mergeCell ref="M49:Q49"/>
    <mergeCell ref="A50:E50"/>
    <mergeCell ref="F50:K50"/>
    <mergeCell ref="M50:Q50"/>
    <mergeCell ref="A47:E47"/>
    <mergeCell ref="F47:K47"/>
    <mergeCell ref="M47:Q47"/>
    <mergeCell ref="A48:E48"/>
    <mergeCell ref="F48:K48"/>
    <mergeCell ref="M48:Q48"/>
    <mergeCell ref="A51:E51"/>
    <mergeCell ref="F51:K51"/>
    <mergeCell ref="M51:Q51"/>
    <mergeCell ref="A53:I53"/>
    <mergeCell ref="K53:Q53"/>
    <mergeCell ref="A54:F54"/>
    <mergeCell ref="H54:I54"/>
    <mergeCell ref="K54:O54"/>
    <mergeCell ref="P54:Q54"/>
    <mergeCell ref="Q67:Q68"/>
    <mergeCell ref="A68:D68"/>
    <mergeCell ref="I68:N68"/>
    <mergeCell ref="A56:G56"/>
    <mergeCell ref="I56:M56"/>
    <mergeCell ref="N56:O56"/>
    <mergeCell ref="P56:Q56"/>
    <mergeCell ref="A57:G60"/>
    <mergeCell ref="I57:Q59"/>
    <mergeCell ref="K60:L60"/>
    <mergeCell ref="N60:P60"/>
    <mergeCell ref="A69:D69"/>
    <mergeCell ref="I69:N69"/>
    <mergeCell ref="A70:D70"/>
    <mergeCell ref="I70:N70"/>
    <mergeCell ref="A71:D71"/>
    <mergeCell ref="I71:N71"/>
    <mergeCell ref="A64:C64"/>
    <mergeCell ref="E64:I64"/>
    <mergeCell ref="J64:P64"/>
    <mergeCell ref="A67:D67"/>
    <mergeCell ref="I67:N67"/>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K94:Q94"/>
    <mergeCell ref="B98:L98"/>
    <mergeCell ref="M98:Q98"/>
    <mergeCell ref="A80:D80"/>
    <mergeCell ref="I80:N80"/>
    <mergeCell ref="I92:J92"/>
    <mergeCell ref="K92:Q92"/>
    <mergeCell ref="I93:J93"/>
    <mergeCell ref="K93:Q93"/>
    <mergeCell ref="A99:A100"/>
    <mergeCell ref="B99:B100"/>
    <mergeCell ref="C99:C100"/>
    <mergeCell ref="E99:E100"/>
    <mergeCell ref="F99:F100"/>
    <mergeCell ref="G99:G100"/>
    <mergeCell ref="A94:C94"/>
    <mergeCell ref="D94:E94"/>
    <mergeCell ref="I94:J94"/>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topLeftCell="A39"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77"/>
      <c r="B6" s="377"/>
      <c r="C6" s="377"/>
    </row>
    <row r="7" spans="1:17" ht="45.95" customHeight="1" thickBot="1">
      <c r="A7" s="377"/>
      <c r="B7" s="377"/>
      <c r="C7" s="377"/>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78"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79"/>
      <c r="M49" s="666"/>
      <c r="N49" s="667"/>
      <c r="O49" s="667"/>
      <c r="P49" s="667"/>
      <c r="Q49" s="670"/>
    </row>
    <row r="50" spans="1:17" ht="65.099999999999994" customHeight="1">
      <c r="A50" s="666"/>
      <c r="B50" s="667"/>
      <c r="C50" s="667"/>
      <c r="D50" s="667"/>
      <c r="E50" s="668"/>
      <c r="F50" s="669"/>
      <c r="G50" s="667"/>
      <c r="H50" s="667"/>
      <c r="I50" s="667"/>
      <c r="J50" s="667"/>
      <c r="K50" s="668"/>
      <c r="L50" s="379"/>
      <c r="M50" s="666"/>
      <c r="N50" s="667"/>
      <c r="O50" s="667"/>
      <c r="P50" s="667"/>
      <c r="Q50" s="670"/>
    </row>
    <row r="51" spans="1:17" ht="69.75" customHeight="1">
      <c r="A51" s="666"/>
      <c r="B51" s="667"/>
      <c r="C51" s="667"/>
      <c r="D51" s="667"/>
      <c r="E51" s="668"/>
      <c r="F51" s="669"/>
      <c r="G51" s="667"/>
      <c r="H51" s="667"/>
      <c r="I51" s="667"/>
      <c r="J51" s="667"/>
      <c r="K51" s="668"/>
      <c r="L51" s="379"/>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0"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(3)'!$A$29,'Entrée des observations'!$Q$5:$AJ$49,3,FALSE)="","",VLOOKUP('Suivi élève (3)'!$A$29,'Entrée des observations'!$Q$5:$AJ$49,3,FALSE))</f>
        <v/>
      </c>
      <c r="I68" s="535" t="s">
        <v>96</v>
      </c>
      <c r="J68" s="536"/>
      <c r="K68" s="536"/>
      <c r="L68" s="536"/>
      <c r="M68" s="536"/>
      <c r="N68" s="536"/>
      <c r="O68" s="240" t="str">
        <f>IF(P68="x","","x")</f>
        <v>x</v>
      </c>
      <c r="P68" s="241" t="str">
        <f>IF(VLOOKUP('Suivi élève (3)'!$A$29,'Entrée des observations'!$Q$5:$AJ$49,11,FALSE)="","",VLOOKUP('Suivi élève (3)'!$A$29,'Entrée des observations'!$Q$5:$AJ$49,11,FALSE))</f>
        <v/>
      </c>
      <c r="Q68" s="646"/>
    </row>
    <row r="69" spans="1:17" ht="13.5" customHeight="1">
      <c r="A69" s="535" t="s">
        <v>221</v>
      </c>
      <c r="B69" s="536"/>
      <c r="C69" s="536"/>
      <c r="D69" s="536"/>
      <c r="E69" s="240" t="str">
        <f>IF(F69&lt;&gt;"","","x")</f>
        <v>x</v>
      </c>
      <c r="F69" s="241" t="str">
        <f>IF(VLOOKUP('Suivi élève (3)'!$A$29,'Entrée des observations'!$Q$5:$AJ$49,4,FALSE)="","",VLOOKUP('Suivi élève (3)'!$A$29,'Entrée des observations'!$Q$5:$AJ$49,4,FALSE))</f>
        <v/>
      </c>
      <c r="I69" s="535" t="s">
        <v>97</v>
      </c>
      <c r="J69" s="536"/>
      <c r="K69" s="536"/>
      <c r="L69" s="536"/>
      <c r="M69" s="536"/>
      <c r="N69" s="536"/>
      <c r="O69" s="240" t="str">
        <f>IF(P69="x","","x")</f>
        <v>x</v>
      </c>
      <c r="P69" s="241" t="str">
        <f>IF(VLOOKUP('Suivi élève (3)'!$A$29,'Entrée des observations'!$Q$5:$AJ$49,12,FALSE)="","",VLOOKUP('Suivi élève (3)'!$A$29,'Entrée des observations'!$Q$5:$AJ$49,12,FALSE))</f>
        <v/>
      </c>
    </row>
    <row r="70" spans="1:17" ht="12.75" customHeight="1" thickBot="1">
      <c r="A70" s="548" t="s">
        <v>246</v>
      </c>
      <c r="B70" s="549"/>
      <c r="C70" s="549"/>
      <c r="D70" s="549"/>
      <c r="E70" s="240" t="str">
        <f>IF(F70="x","","x")</f>
        <v>x</v>
      </c>
      <c r="F70" s="242" t="str">
        <f>IF(VLOOKUP('Suivi élève (3)'!$A$29,'Entrée des observations'!$Q$5:$AJ$49,5,FALSE)="","",VLOOKUP('Suivi élève (3)'!$A$29,'Entrée des observations'!$Q$5:$AJ$49,5,FALSE))</f>
        <v/>
      </c>
      <c r="I70" s="535" t="s">
        <v>98</v>
      </c>
      <c r="J70" s="536"/>
      <c r="K70" s="536"/>
      <c r="L70" s="536"/>
      <c r="M70" s="536"/>
      <c r="N70" s="536"/>
      <c r="O70" s="240" t="str">
        <f>IF(P70="x","","x")</f>
        <v>x</v>
      </c>
      <c r="P70" s="241" t="str">
        <f>IF(VLOOKUP('Suivi élève (3)'!$A$29,'Entrée des observations'!$Q$5:$AJ$49,13,FALSE)="","",VLOOKUP('Suivi élève (3)'!$A$29,'Entrée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(3)'!$A$29,'Entrée des observations'!$Q$5:$AJ$49,14,FALSE)="","",VLOOKUP('Suivi élève (3)'!$A$29,'Entrée des observations'!$Q$5:$AJ$49,14,FALSE))</f>
        <v/>
      </c>
    </row>
    <row r="72" spans="1:17" ht="13.5" customHeight="1" thickBot="1">
      <c r="A72" s="535" t="s">
        <v>223</v>
      </c>
      <c r="B72" s="536"/>
      <c r="C72" s="536"/>
      <c r="D72" s="536"/>
      <c r="E72" s="240" t="str">
        <f>IF(F72="x","","x")</f>
        <v>x</v>
      </c>
      <c r="F72" s="241" t="str">
        <f>IF(VLOOKUP('Suivi élève (3)'!$A$29,'Entrée des observations'!$Q$5:$AJ$49,6,FALSE)="","",VLOOKUP('Suivi élève (3)'!$A$29,'Entrée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(3)'!$A$29,'Entrée des observations'!$Q$5:$AJ$49,9,FALSE)="","",VLOOKUP('Suivi élève (3)'!$A$29,'Entrée des observations'!$Q$5:$AJ$49,9,FALSE))</f>
        <v/>
      </c>
      <c r="I74" s="537" t="s">
        <v>104</v>
      </c>
      <c r="J74" s="538"/>
      <c r="K74" s="538"/>
      <c r="L74" s="538"/>
      <c r="M74" s="538"/>
      <c r="N74" s="539"/>
      <c r="O74" s="240" t="str">
        <f>IF(P74="x","","x")</f>
        <v>x</v>
      </c>
      <c r="P74" s="241" t="str">
        <f>IF(VLOOKUP('Suivi élève (3)'!$A$29,'Entrée des observations'!$Q$5:$AJ$49,18,FALSE)="","",VLOOKUP('Suivi élève (3)'!$A$29,'Entrée des observations'!$Q$5:$AJ$49,18,FALSE))</f>
        <v/>
      </c>
    </row>
    <row r="75" spans="1:17" ht="13.5" customHeight="1" thickBot="1">
      <c r="A75" s="540" t="s">
        <v>224</v>
      </c>
      <c r="B75" s="541"/>
      <c r="C75" s="541"/>
      <c r="D75" s="542"/>
      <c r="E75" s="240" t="str">
        <f>IF(F75="x","","x")</f>
        <v>x</v>
      </c>
      <c r="F75" s="242" t="str">
        <f>IF(VLOOKUP('Suivi élève (3)'!$A$29,'Entrée des observations'!$Q$5:$AJ$49,10,FALSE)="","",VLOOKUP('Suivi élève (3)'!$A$29,'Entrée des observations'!$Q$5:$AJ$49,10,FALSE))</f>
        <v/>
      </c>
      <c r="I75" s="537" t="s">
        <v>105</v>
      </c>
      <c r="J75" s="538"/>
      <c r="K75" s="538"/>
      <c r="L75" s="538"/>
      <c r="M75" s="538"/>
      <c r="N75" s="539"/>
      <c r="O75" s="240" t="str">
        <f>IF(P75="x","","x")</f>
        <v>x</v>
      </c>
      <c r="P75" s="241" t="str">
        <f>IF(VLOOKUP('Suivi élève (3)'!$A$29,'Entrée des observations'!$Q$5:$AJ$49,19,FALSE)="","",VLOOKUP('Suivi élève (3)'!$A$29,'Entrée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(3)'!$A$29,'Entrée des observations'!$Q$5:$AJ$49,20,FALSE)="","",VLOOKUP('Suivi élève (3)'!$A$29,'Entrée des observations'!$Q$5:$AJ$49,20,FALSE))</f>
        <v/>
      </c>
    </row>
    <row r="77" spans="1:17" ht="13.5" customHeight="1" thickBot="1">
      <c r="A77" s="537" t="s">
        <v>228</v>
      </c>
      <c r="B77" s="538"/>
      <c r="C77" s="538"/>
      <c r="D77" s="539"/>
      <c r="E77" s="240" t="str">
        <f>IF(F77="x","","x")</f>
        <v>x</v>
      </c>
      <c r="F77" s="241" t="str">
        <f>IF(VLOOKUP('Suivi élève (3)'!$A$29,'Entrée des observations'!$Q$5:$AJ$49,15,FALSE)="","",VLOOKUP('Suivi élève (3)'!$A$29,'Entrée des observations'!$Q$5:$AJ$49,15,FALSE))</f>
        <v/>
      </c>
    </row>
    <row r="78" spans="1:17" ht="13.5" thickBot="1">
      <c r="A78" s="540" t="s">
        <v>229</v>
      </c>
      <c r="B78" s="541"/>
      <c r="C78" s="541"/>
      <c r="D78" s="542"/>
      <c r="E78" s="240" t="str">
        <f>IF(F78="x","","x")</f>
        <v>x</v>
      </c>
      <c r="F78" s="242" t="str">
        <f>IF(VLOOKUP('Suivi élève (3)'!$A$29,'Entrée des observations'!$Q$5:$AJ$49,16,FALSE)="","",VLOOKUP('Suivi élève (3)'!$A$29,'Entrée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(3)'!$A$29,'Entrée des observations'!$Q$5:$AJ$49,7,FALSE)="","",VLOOKUP('Suivi élève (3)'!$A$29,'Entrée des observations'!$Q$5:$AJ$49,7,FALSE))</f>
        <v/>
      </c>
    </row>
    <row r="80" spans="1:17" ht="13.5" thickBot="1">
      <c r="A80" s="548" t="s">
        <v>108</v>
      </c>
      <c r="B80" s="549"/>
      <c r="C80" s="549"/>
      <c r="D80" s="549"/>
      <c r="E80" s="243" t="str">
        <f>IF(F80="x","","x")</f>
        <v>x</v>
      </c>
      <c r="F80" s="242" t="str">
        <f>IF(VLOOKUP('Suivi élève (3)'!$A$29,'Entrée des observations'!$Q$5:$AJ$49,17,FALSE)="","",VLOOKUP('Suivi élève (3)'!$A$29,'Entrée des observations'!$Q$5:$AJ$49,17,FALSE))</f>
        <v/>
      </c>
      <c r="I80" s="548" t="s">
        <v>227</v>
      </c>
      <c r="J80" s="549"/>
      <c r="K80" s="549"/>
      <c r="L80" s="549"/>
      <c r="M80" s="549"/>
      <c r="N80" s="549"/>
      <c r="O80" s="243" t="str">
        <f>IF(P80="x","","x")</f>
        <v>x</v>
      </c>
      <c r="P80" s="242" t="str">
        <f>IF(VLOOKUP('Suivi élève (3)'!$A$29,'Entrée des observations'!$Q$5:$AJ$49,8,FALSE)="","",VLOOKUP('Suivi élève (3)'!$A$29,'Entrée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(3)'!B92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C1"/>
    <mergeCell ref="A3:C3"/>
    <mergeCell ref="A4:C4"/>
    <mergeCell ref="A5:C5"/>
    <mergeCell ref="A8:F8"/>
    <mergeCell ref="G8:I8"/>
    <mergeCell ref="A14:G14"/>
    <mergeCell ref="I14:P17"/>
    <mergeCell ref="A16:G16"/>
    <mergeCell ref="A17:C17"/>
    <mergeCell ref="E17:F17"/>
    <mergeCell ref="A18:C18"/>
    <mergeCell ref="E18:F18"/>
    <mergeCell ref="J8:L8"/>
    <mergeCell ref="M8:O8"/>
    <mergeCell ref="A10:P10"/>
    <mergeCell ref="A11:P11"/>
    <mergeCell ref="A13:G13"/>
    <mergeCell ref="I13:P13"/>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35:E35"/>
    <mergeCell ref="F35:N35"/>
    <mergeCell ref="A36:E36"/>
    <mergeCell ref="F36:N36"/>
    <mergeCell ref="A37:E37"/>
    <mergeCell ref="F37:N37"/>
    <mergeCell ref="A32:E32"/>
    <mergeCell ref="F32:N32"/>
    <mergeCell ref="A33:E33"/>
    <mergeCell ref="F33:N33"/>
    <mergeCell ref="A34:E34"/>
    <mergeCell ref="F34:N34"/>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49:E49"/>
    <mergeCell ref="F49:K49"/>
    <mergeCell ref="M49:Q49"/>
    <mergeCell ref="A50:E50"/>
    <mergeCell ref="F50:K50"/>
    <mergeCell ref="M50:Q50"/>
    <mergeCell ref="A47:E47"/>
    <mergeCell ref="F47:K47"/>
    <mergeCell ref="M47:Q47"/>
    <mergeCell ref="A48:E48"/>
    <mergeCell ref="F48:K48"/>
    <mergeCell ref="M48:Q48"/>
    <mergeCell ref="A51:E51"/>
    <mergeCell ref="F51:K51"/>
    <mergeCell ref="M51:Q51"/>
    <mergeCell ref="A53:I53"/>
    <mergeCell ref="K53:Q53"/>
    <mergeCell ref="A54:F54"/>
    <mergeCell ref="H54:I54"/>
    <mergeCell ref="K54:O54"/>
    <mergeCell ref="P54:Q54"/>
    <mergeCell ref="Q67:Q68"/>
    <mergeCell ref="A68:D68"/>
    <mergeCell ref="I68:N68"/>
    <mergeCell ref="A56:G56"/>
    <mergeCell ref="I56:M56"/>
    <mergeCell ref="N56:O56"/>
    <mergeCell ref="P56:Q56"/>
    <mergeCell ref="A57:G60"/>
    <mergeCell ref="I57:Q59"/>
    <mergeCell ref="K60:L60"/>
    <mergeCell ref="N60:P60"/>
    <mergeCell ref="A69:D69"/>
    <mergeCell ref="I69:N69"/>
    <mergeCell ref="A70:D70"/>
    <mergeCell ref="I70:N70"/>
    <mergeCell ref="A71:D71"/>
    <mergeCell ref="I71:N71"/>
    <mergeCell ref="A64:C64"/>
    <mergeCell ref="E64:I64"/>
    <mergeCell ref="J64:P64"/>
    <mergeCell ref="A67:D67"/>
    <mergeCell ref="I67:N67"/>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K94:Q94"/>
    <mergeCell ref="B98:L98"/>
    <mergeCell ref="M98:Q98"/>
    <mergeCell ref="A80:D80"/>
    <mergeCell ref="I80:N80"/>
    <mergeCell ref="I92:J92"/>
    <mergeCell ref="K92:Q92"/>
    <mergeCell ref="I93:J93"/>
    <mergeCell ref="K93:Q93"/>
    <mergeCell ref="A99:A100"/>
    <mergeCell ref="B99:B100"/>
    <mergeCell ref="C99:C100"/>
    <mergeCell ref="E99:E100"/>
    <mergeCell ref="F99:F100"/>
    <mergeCell ref="G99:G100"/>
    <mergeCell ref="A94:C94"/>
    <mergeCell ref="D94:E94"/>
    <mergeCell ref="I94:J94"/>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FF"/>
  </sheetPr>
  <dimension ref="A1:Q133"/>
  <sheetViews>
    <sheetView showGridLines="0" view="pageLayout" topLeftCell="A44" zoomScale="70" zoomScaleNormal="100" zoomScalePageLayoutView="70" workbookViewId="0">
      <selection activeCell="N44" sqref="N44:Q44"/>
    </sheetView>
  </sheetViews>
  <sheetFormatPr baseColWidth="10" defaultColWidth="5.28515625" defaultRowHeight="12.75"/>
  <cols>
    <col min="1" max="1" width="5.28515625" style="205"/>
    <col min="2" max="2" width="6.28515625" style="205" customWidth="1"/>
    <col min="3" max="3" width="7.28515625" style="205" customWidth="1"/>
    <col min="4" max="4" width="9.42578125" style="205" customWidth="1"/>
    <col min="5" max="5" width="8.140625" style="205" customWidth="1"/>
    <col min="6" max="6" width="6.28515625" style="205" customWidth="1"/>
    <col min="7" max="7" width="8.140625" style="205" customWidth="1"/>
    <col min="8" max="8" width="6.85546875" style="205" customWidth="1"/>
    <col min="9" max="9" width="36.140625" style="205" customWidth="1"/>
    <col min="10" max="10" width="5.85546875" style="205" customWidth="1"/>
    <col min="11" max="11" width="8.140625" style="205" customWidth="1"/>
    <col min="12" max="12" width="5.85546875" style="205" customWidth="1"/>
    <col min="13" max="13" width="5.5703125" style="205" customWidth="1"/>
    <col min="14" max="14" width="3.7109375" style="205" customWidth="1"/>
    <col min="15" max="15" width="6.140625" style="205" customWidth="1"/>
    <col min="16" max="16" width="5.7109375" style="205" customWidth="1"/>
    <col min="17" max="16384" width="5.28515625" style="205"/>
  </cols>
  <sheetData>
    <row r="1" spans="1:17" ht="20.25">
      <c r="A1" s="205" t="s">
        <v>122</v>
      </c>
      <c r="B1" s="557"/>
      <c r="C1" s="558"/>
      <c r="M1" s="206"/>
      <c r="N1" s="206"/>
      <c r="O1" s="207"/>
      <c r="P1" s="134"/>
    </row>
    <row r="2" spans="1:17" ht="44.1" customHeight="1">
      <c r="H2" s="208" t="s">
        <v>124</v>
      </c>
      <c r="M2" s="207"/>
      <c r="N2" s="207"/>
      <c r="O2" s="207"/>
      <c r="P2" s="209"/>
    </row>
    <row r="3" spans="1:17" ht="29.1" customHeight="1">
      <c r="A3" s="567" t="s">
        <v>270</v>
      </c>
      <c r="B3" s="567"/>
      <c r="C3" s="567"/>
      <c r="D3" s="134"/>
      <c r="F3" s="210"/>
      <c r="G3" s="210"/>
    </row>
    <row r="4" spans="1:17" ht="20.25">
      <c r="A4" s="567" t="s">
        <v>271</v>
      </c>
      <c r="B4" s="567"/>
      <c r="C4" s="567"/>
      <c r="F4" s="211"/>
      <c r="G4" s="212"/>
      <c r="H4" s="212"/>
      <c r="I4" s="213"/>
    </row>
    <row r="5" spans="1:17" ht="12" customHeight="1">
      <c r="A5" s="568" t="s">
        <v>272</v>
      </c>
      <c r="B5" s="568"/>
      <c r="C5" s="568"/>
    </row>
    <row r="6" spans="1:17">
      <c r="A6" s="377"/>
      <c r="B6" s="377"/>
      <c r="C6" s="377"/>
    </row>
    <row r="7" spans="1:17" ht="45.95" customHeight="1" thickBot="1">
      <c r="A7" s="377"/>
      <c r="B7" s="377"/>
      <c r="C7" s="377"/>
    </row>
    <row r="8" spans="1:17" ht="21.95" customHeight="1" thickBot="1">
      <c r="A8" s="569" t="s">
        <v>273</v>
      </c>
      <c r="B8" s="492"/>
      <c r="C8" s="492"/>
      <c r="D8" s="492"/>
      <c r="E8" s="492"/>
      <c r="F8" s="570"/>
      <c r="G8" s="559" t="s">
        <v>10</v>
      </c>
      <c r="H8" s="560"/>
      <c r="I8" s="561"/>
      <c r="J8" s="562" t="s">
        <v>303</v>
      </c>
      <c r="K8" s="562"/>
      <c r="L8" s="562"/>
      <c r="M8" s="563"/>
      <c r="N8" s="563"/>
      <c r="O8" s="563"/>
    </row>
    <row r="9" spans="1:17" ht="21.95" customHeight="1">
      <c r="A9" s="315"/>
      <c r="B9" s="315"/>
      <c r="C9" s="315"/>
    </row>
    <row r="10" spans="1:17" ht="21.95" customHeight="1">
      <c r="A10" s="564" t="s">
        <v>127</v>
      </c>
      <c r="B10" s="565"/>
      <c r="C10" s="565"/>
      <c r="D10" s="565"/>
      <c r="E10" s="565"/>
      <c r="F10" s="565"/>
      <c r="G10" s="565"/>
      <c r="H10" s="565"/>
      <c r="I10" s="565"/>
      <c r="J10" s="565"/>
      <c r="K10" s="565"/>
      <c r="L10" s="565"/>
      <c r="M10" s="565"/>
      <c r="N10" s="565"/>
      <c r="O10" s="565"/>
      <c r="P10" s="566"/>
    </row>
    <row r="11" spans="1:17" ht="39" customHeight="1">
      <c r="A11" s="575"/>
      <c r="B11" s="576"/>
      <c r="C11" s="576"/>
      <c r="D11" s="576"/>
      <c r="E11" s="576"/>
      <c r="F11" s="576"/>
      <c r="G11" s="576"/>
      <c r="H11" s="576"/>
      <c r="I11" s="576"/>
      <c r="J11" s="576"/>
      <c r="K11" s="576"/>
      <c r="L11" s="576"/>
      <c r="M11" s="576"/>
      <c r="N11" s="576"/>
      <c r="O11" s="576"/>
      <c r="P11" s="577"/>
      <c r="Q11" s="214"/>
    </row>
    <row r="12" spans="1:17">
      <c r="A12" s="215"/>
      <c r="B12" s="215"/>
      <c r="C12" s="215"/>
      <c r="D12" s="215"/>
      <c r="E12" s="215"/>
      <c r="F12" s="215"/>
      <c r="G12" s="215"/>
      <c r="H12" s="215"/>
      <c r="I12" s="215"/>
      <c r="J12" s="215"/>
      <c r="K12" s="215"/>
      <c r="L12" s="215"/>
      <c r="M12" s="215"/>
      <c r="N12" s="215"/>
      <c r="O12" s="215"/>
      <c r="P12" s="215"/>
    </row>
    <row r="13" spans="1:17" ht="21.95" customHeight="1">
      <c r="A13" s="578" t="s">
        <v>128</v>
      </c>
      <c r="B13" s="579"/>
      <c r="C13" s="579"/>
      <c r="D13" s="579"/>
      <c r="E13" s="579"/>
      <c r="F13" s="579"/>
      <c r="G13" s="580"/>
      <c r="H13" s="216"/>
      <c r="I13" s="586" t="s">
        <v>129</v>
      </c>
      <c r="J13" s="587"/>
      <c r="K13" s="587"/>
      <c r="L13" s="587"/>
      <c r="M13" s="587"/>
      <c r="N13" s="587"/>
      <c r="O13" s="587"/>
      <c r="P13" s="588"/>
    </row>
    <row r="14" spans="1:17" ht="30" customHeight="1">
      <c r="A14" s="581"/>
      <c r="B14" s="582"/>
      <c r="C14" s="582"/>
      <c r="D14" s="582"/>
      <c r="E14" s="582"/>
      <c r="F14" s="582"/>
      <c r="G14" s="583"/>
      <c r="I14" s="589"/>
      <c r="J14" s="590"/>
      <c r="K14" s="590"/>
      <c r="L14" s="590"/>
      <c r="M14" s="590"/>
      <c r="N14" s="590"/>
      <c r="O14" s="590"/>
      <c r="P14" s="591"/>
    </row>
    <row r="15" spans="1:17">
      <c r="I15" s="592"/>
      <c r="J15" s="492"/>
      <c r="K15" s="492"/>
      <c r="L15" s="492"/>
      <c r="M15" s="492"/>
      <c r="N15" s="492"/>
      <c r="O15" s="492"/>
      <c r="P15" s="593"/>
    </row>
    <row r="16" spans="1:17" ht="21.95" customHeight="1">
      <c r="A16" s="584" t="s">
        <v>130</v>
      </c>
      <c r="B16" s="584"/>
      <c r="C16" s="584"/>
      <c r="D16" s="584"/>
      <c r="E16" s="584"/>
      <c r="F16" s="584"/>
      <c r="G16" s="584"/>
      <c r="I16" s="592"/>
      <c r="J16" s="492"/>
      <c r="K16" s="492"/>
      <c r="L16" s="492"/>
      <c r="M16" s="492"/>
      <c r="N16" s="492"/>
      <c r="O16" s="492"/>
      <c r="P16" s="593"/>
    </row>
    <row r="17" spans="1:17">
      <c r="A17" s="574" t="s">
        <v>131</v>
      </c>
      <c r="B17" s="574"/>
      <c r="C17" s="574"/>
      <c r="D17" s="255"/>
      <c r="E17" s="574" t="s">
        <v>132</v>
      </c>
      <c r="F17" s="574"/>
      <c r="G17" s="271"/>
      <c r="I17" s="594"/>
      <c r="J17" s="595"/>
      <c r="K17" s="595"/>
      <c r="L17" s="595"/>
      <c r="M17" s="595"/>
      <c r="N17" s="595"/>
      <c r="O17" s="595"/>
      <c r="P17" s="596"/>
    </row>
    <row r="18" spans="1:17">
      <c r="A18" s="572" t="s">
        <v>133</v>
      </c>
      <c r="B18" s="572"/>
      <c r="C18" s="572"/>
      <c r="D18" s="302"/>
      <c r="E18" s="573" t="s">
        <v>134</v>
      </c>
      <c r="F18" s="573"/>
      <c r="G18" s="302"/>
    </row>
    <row r="19" spans="1:17">
      <c r="A19" s="574" t="s">
        <v>135</v>
      </c>
      <c r="B19" s="574"/>
      <c r="C19" s="574"/>
      <c r="D19" s="255"/>
      <c r="E19" s="574" t="s">
        <v>136</v>
      </c>
      <c r="F19" s="574"/>
      <c r="G19" s="255"/>
    </row>
    <row r="20" spans="1:17">
      <c r="A20" s="585" t="s">
        <v>137</v>
      </c>
      <c r="B20" s="585"/>
      <c r="C20" s="585"/>
      <c r="D20" s="303"/>
      <c r="E20" s="572" t="s">
        <v>138</v>
      </c>
      <c r="F20" s="572"/>
      <c r="G20" s="302"/>
      <c r="I20" s="597" t="s">
        <v>139</v>
      </c>
      <c r="J20" s="492"/>
      <c r="K20" s="492"/>
      <c r="L20" s="492"/>
      <c r="M20" s="492"/>
      <c r="N20" s="492"/>
      <c r="O20" s="492"/>
      <c r="P20" s="598"/>
    </row>
    <row r="21" spans="1:17">
      <c r="A21" s="574" t="s">
        <v>140</v>
      </c>
      <c r="B21" s="574"/>
      <c r="C21" s="574"/>
      <c r="D21" s="255"/>
      <c r="E21" s="574" t="s">
        <v>141</v>
      </c>
      <c r="F21" s="574"/>
      <c r="G21" s="255"/>
      <c r="I21" s="599"/>
      <c r="J21" s="600"/>
      <c r="K21" s="600"/>
      <c r="L21" s="600"/>
      <c r="M21" s="600"/>
      <c r="N21" s="600"/>
      <c r="O21" s="600"/>
      <c r="P21" s="601"/>
    </row>
    <row r="22" spans="1:17">
      <c r="A22" s="572" t="s">
        <v>142</v>
      </c>
      <c r="B22" s="572"/>
      <c r="C22" s="572"/>
      <c r="D22" s="302"/>
      <c r="E22" s="572" t="s">
        <v>143</v>
      </c>
      <c r="F22" s="572"/>
      <c r="G22" s="302"/>
      <c r="I22" s="602"/>
      <c r="J22" s="492"/>
      <c r="K22" s="492"/>
      <c r="L22" s="492"/>
      <c r="M22" s="492"/>
      <c r="N22" s="492"/>
      <c r="O22" s="492"/>
      <c r="P22" s="598"/>
    </row>
    <row r="23" spans="1:17">
      <c r="A23" s="610" t="s">
        <v>144</v>
      </c>
      <c r="B23" s="611"/>
      <c r="C23" s="612"/>
      <c r="D23" s="613"/>
      <c r="E23" s="613"/>
      <c r="F23" s="613"/>
      <c r="G23" s="613"/>
      <c r="I23" s="602"/>
      <c r="J23" s="492"/>
      <c r="K23" s="492"/>
      <c r="L23" s="492"/>
      <c r="M23" s="492"/>
      <c r="N23" s="492"/>
      <c r="O23" s="492"/>
      <c r="P23" s="598"/>
    </row>
    <row r="24" spans="1:17">
      <c r="I24" s="603"/>
      <c r="J24" s="604"/>
      <c r="K24" s="604"/>
      <c r="L24" s="604"/>
      <c r="M24" s="604"/>
      <c r="N24" s="604"/>
      <c r="O24" s="604"/>
      <c r="P24" s="605"/>
    </row>
    <row r="26" spans="1:17" ht="20.100000000000001" customHeight="1">
      <c r="A26" s="205" t="s">
        <v>122</v>
      </c>
      <c r="B26" s="614">
        <f>B1</f>
        <v>0</v>
      </c>
      <c r="C26" s="614"/>
      <c r="G26" s="206"/>
      <c r="H26" s="206"/>
      <c r="I26" s="207"/>
      <c r="J26" s="134"/>
      <c r="L26" s="134"/>
      <c r="O26" s="571"/>
      <c r="P26" s="571"/>
      <c r="Q26" s="571"/>
    </row>
    <row r="27" spans="1:17" ht="30.95" customHeight="1">
      <c r="G27" s="217"/>
      <c r="H27" s="207"/>
      <c r="I27" s="207"/>
      <c r="J27" s="209"/>
      <c r="L27" s="209"/>
      <c r="O27" s="571"/>
      <c r="P27" s="571"/>
      <c r="Q27" s="571"/>
    </row>
    <row r="29" spans="1:17" ht="33">
      <c r="A29" s="493" t="str">
        <f>G8</f>
        <v>Elève-1</v>
      </c>
      <c r="B29" s="493"/>
      <c r="C29" s="493"/>
      <c r="D29" s="493"/>
      <c r="E29" s="494"/>
      <c r="F29" s="494"/>
      <c r="G29" s="494"/>
      <c r="I29" s="376" t="s">
        <v>145</v>
      </c>
      <c r="O29" s="218" t="s">
        <v>146</v>
      </c>
    </row>
    <row r="30" spans="1:17" ht="14.25">
      <c r="O30" s="219" t="s">
        <v>147</v>
      </c>
    </row>
    <row r="31" spans="1:17" ht="36.950000000000003" customHeight="1">
      <c r="A31" s="606" t="s">
        <v>148</v>
      </c>
      <c r="B31" s="607"/>
      <c r="C31" s="607"/>
      <c r="D31" s="607"/>
      <c r="E31" s="607"/>
      <c r="F31" s="608" t="s">
        <v>149</v>
      </c>
      <c r="G31" s="608"/>
      <c r="H31" s="608"/>
      <c r="I31" s="608"/>
      <c r="J31" s="608"/>
      <c r="K31" s="608"/>
      <c r="L31" s="608"/>
      <c r="M31" s="608"/>
      <c r="N31" s="609"/>
      <c r="O31" s="220" t="str">
        <f>IF(VLOOKUP($A$29,'Entrée des observations'!$A$5:$H$49,8,FALSE)="","",VLOOKUP($A$29,'Entrée des observations'!$A$5:$H$49,8,FALSE))</f>
        <v/>
      </c>
      <c r="P31" s="221"/>
    </row>
    <row r="32" spans="1:17" ht="80.099999999999994" customHeight="1">
      <c r="A32" s="606" t="s">
        <v>4</v>
      </c>
      <c r="B32" s="607"/>
      <c r="C32" s="607"/>
      <c r="D32" s="607"/>
      <c r="E32" s="607"/>
      <c r="F32" s="608" t="s">
        <v>56</v>
      </c>
      <c r="G32" s="608"/>
      <c r="H32" s="608"/>
      <c r="I32" s="608"/>
      <c r="J32" s="608"/>
      <c r="K32" s="608"/>
      <c r="L32" s="608"/>
      <c r="M32" s="608"/>
      <c r="N32" s="609"/>
      <c r="O32" s="220" t="str">
        <f>IF(VLOOKUP($A$29,'Entrée des observations'!$A$5:$H$49,4,FALSE)="","",VLOOKUP($A$29,'Entrée des observations'!$A$5:$H$49,4,FALSE))</f>
        <v/>
      </c>
      <c r="P32" s="221"/>
    </row>
    <row r="33" spans="1:17" ht="66" customHeight="1">
      <c r="A33" s="628" t="s">
        <v>5</v>
      </c>
      <c r="B33" s="629"/>
      <c r="C33" s="629"/>
      <c r="D33" s="629"/>
      <c r="E33" s="629"/>
      <c r="F33" s="630" t="s">
        <v>57</v>
      </c>
      <c r="G33" s="630"/>
      <c r="H33" s="630"/>
      <c r="I33" s="630"/>
      <c r="J33" s="630"/>
      <c r="K33" s="630"/>
      <c r="L33" s="630"/>
      <c r="M33" s="630"/>
      <c r="N33" s="631"/>
      <c r="O33" s="220" t="str">
        <f>IF(VLOOKUP($A$29,'Entrée des observations'!$A$5:$H$49,5,FALSE)="","",VLOOKUP($A$29,'Entrée des observations'!$A$5:$H$49,5,FALSE))</f>
        <v/>
      </c>
      <c r="P33" s="221"/>
    </row>
    <row r="34" spans="1:17" ht="42.95" customHeight="1">
      <c r="A34" s="628" t="s">
        <v>6</v>
      </c>
      <c r="B34" s="629"/>
      <c r="C34" s="629"/>
      <c r="D34" s="629"/>
      <c r="E34" s="629"/>
      <c r="F34" s="632" t="s">
        <v>150</v>
      </c>
      <c r="G34" s="632"/>
      <c r="H34" s="632"/>
      <c r="I34" s="632"/>
      <c r="J34" s="632"/>
      <c r="K34" s="632"/>
      <c r="L34" s="632"/>
      <c r="M34" s="632"/>
      <c r="N34" s="633"/>
      <c r="O34" s="220" t="str">
        <f>IF(VLOOKUP($A$29,'Entrée des observations'!$A$5:$H$49,6,FALSE)="","",VLOOKUP($A$29,'Entrée des observations'!$A$5:$H$49,6,FALSE))</f>
        <v/>
      </c>
      <c r="P34" s="221"/>
    </row>
    <row r="35" spans="1:17" ht="39" customHeight="1">
      <c r="A35" s="634" t="s">
        <v>7</v>
      </c>
      <c r="B35" s="616"/>
      <c r="C35" s="616"/>
      <c r="D35" s="616"/>
      <c r="E35" s="616"/>
      <c r="F35" s="635" t="s">
        <v>9</v>
      </c>
      <c r="G35" s="635"/>
      <c r="H35" s="635"/>
      <c r="I35" s="635"/>
      <c r="J35" s="635"/>
      <c r="K35" s="635"/>
      <c r="L35" s="635"/>
      <c r="M35" s="635"/>
      <c r="N35" s="636"/>
      <c r="O35" s="220" t="str">
        <f>IF(VLOOKUP($A$29,'Entrée des observations'!$A$5:$H$49,7,FALSE)="","",VLOOKUP($A$29,'Entrée des observations'!$A$5:$H$49,7,FALSE))</f>
        <v/>
      </c>
      <c r="P35" s="221"/>
    </row>
    <row r="36" spans="1:17" ht="27.95" customHeight="1">
      <c r="A36" s="615" t="s">
        <v>151</v>
      </c>
      <c r="B36" s="616"/>
      <c r="C36" s="616"/>
      <c r="D36" s="616"/>
      <c r="E36" s="616"/>
      <c r="F36" s="617" t="s">
        <v>152</v>
      </c>
      <c r="G36" s="617"/>
      <c r="H36" s="617"/>
      <c r="I36" s="617"/>
      <c r="J36" s="617"/>
      <c r="K36" s="617"/>
      <c r="L36" s="617"/>
      <c r="M36" s="617"/>
      <c r="N36" s="618"/>
      <c r="O36" s="220" t="str">
        <f>IF(VLOOKUP($A$29,'Entrée des observations'!$A$5:$H$49,2,FALSE)="","",VLOOKUP($A$29,'Entrée des observations'!$A$5:$H$49,2,FALSE))</f>
        <v/>
      </c>
      <c r="P36" s="221"/>
    </row>
    <row r="37" spans="1:17" ht="36.950000000000003" customHeight="1">
      <c r="A37" s="619" t="s">
        <v>153</v>
      </c>
      <c r="B37" s="620"/>
      <c r="C37" s="620"/>
      <c r="D37" s="620"/>
      <c r="E37" s="620"/>
      <c r="F37" s="621" t="s">
        <v>154</v>
      </c>
      <c r="G37" s="621"/>
      <c r="H37" s="621"/>
      <c r="I37" s="621"/>
      <c r="J37" s="621"/>
      <c r="K37" s="621"/>
      <c r="L37" s="621"/>
      <c r="M37" s="621"/>
      <c r="N37" s="622"/>
      <c r="O37" s="220" t="str">
        <f>IF(VLOOKUP($A$29,'Entrée des observations'!$A$5:$H$49,3,FALSE)="","",VLOOKUP($A$29,'Entrée des observations'!$A$5:$H$49,3,FALSE))</f>
        <v/>
      </c>
      <c r="P37" s="221"/>
    </row>
    <row r="38" spans="1:17" ht="18.95" customHeight="1">
      <c r="A38" s="623"/>
      <c r="B38" s="624"/>
      <c r="C38" s="624"/>
      <c r="D38" s="624"/>
      <c r="E38" s="624"/>
      <c r="F38" s="625" t="s">
        <v>155</v>
      </c>
      <c r="G38" s="626"/>
      <c r="H38" s="626"/>
      <c r="I38" s="626"/>
      <c r="J38" s="626"/>
      <c r="K38" s="626"/>
      <c r="L38" s="626"/>
      <c r="M38" s="626"/>
      <c r="N38" s="627"/>
      <c r="O38" s="222"/>
    </row>
    <row r="39" spans="1:17" ht="44.1" customHeight="1">
      <c r="A39" s="640" t="s">
        <v>67</v>
      </c>
      <c r="B39" s="641"/>
      <c r="C39" s="641" t="s">
        <v>86</v>
      </c>
      <c r="D39" s="641"/>
      <c r="E39" s="641" t="s">
        <v>87</v>
      </c>
      <c r="F39" s="641"/>
      <c r="G39" s="642" t="s">
        <v>68</v>
      </c>
      <c r="H39" s="642"/>
      <c r="I39" s="643" t="s">
        <v>238</v>
      </c>
      <c r="J39" s="643"/>
      <c r="K39" s="644" t="s">
        <v>223</v>
      </c>
      <c r="L39" s="645"/>
      <c r="M39" s="637" t="s">
        <v>225</v>
      </c>
      <c r="N39" s="637"/>
      <c r="O39" s="638" t="s">
        <v>156</v>
      </c>
      <c r="P39" s="639"/>
    </row>
    <row r="40" spans="1:17" ht="15.95" customHeight="1">
      <c r="A40" s="223" t="s">
        <v>70</v>
      </c>
      <c r="B40" s="224" t="s">
        <v>71</v>
      </c>
      <c r="C40" s="224" t="s">
        <v>70</v>
      </c>
      <c r="D40" s="224" t="s">
        <v>71</v>
      </c>
      <c r="E40" s="224" t="s">
        <v>70</v>
      </c>
      <c r="F40" s="224" t="s">
        <v>71</v>
      </c>
      <c r="G40" s="224" t="s">
        <v>70</v>
      </c>
      <c r="H40" s="224" t="s">
        <v>71</v>
      </c>
      <c r="I40" s="224" t="s">
        <v>70</v>
      </c>
      <c r="J40" s="224" t="s">
        <v>71</v>
      </c>
      <c r="K40" s="288" t="s">
        <v>70</v>
      </c>
      <c r="L40" s="289" t="s">
        <v>71</v>
      </c>
      <c r="M40" s="291" t="s">
        <v>70</v>
      </c>
      <c r="N40" s="378" t="s">
        <v>71</v>
      </c>
      <c r="O40" s="222"/>
    </row>
    <row r="41" spans="1:17" ht="12.95" customHeight="1" thickBot="1">
      <c r="A41" s="293" t="str">
        <f>IF(B41="x","","x")</f>
        <v>x</v>
      </c>
      <c r="B41" s="225" t="str">
        <f>VLOOKUP($A$29,'bilan socle'!$R$5:$Y$49,2,FALSE)</f>
        <v/>
      </c>
      <c r="C41" s="225" t="str">
        <f>IF(D41="x","","x")</f>
        <v>x</v>
      </c>
      <c r="D41" s="225" t="str">
        <f>VLOOKUP($A$29,'bilan socle'!$R$5:$Y$49,5,FALSE)</f>
        <v/>
      </c>
      <c r="E41" s="225" t="str">
        <f>IF(F41="x","","x")</f>
        <v>x</v>
      </c>
      <c r="F41" s="225" t="str">
        <f>VLOOKUP($A$29,'bilan socle'!$R$5:$Y$49,7,FALSE)</f>
        <v/>
      </c>
      <c r="G41" s="225" t="str">
        <f>IF(H41="x","","x")</f>
        <v>x</v>
      </c>
      <c r="H41" s="225" t="str">
        <f>VLOOKUP($A$29,'bilan socle'!$R$5:$Y$49,6,FALSE)</f>
        <v/>
      </c>
      <c r="I41" s="225" t="str">
        <f>IF(J41="x","","x")</f>
        <v>x</v>
      </c>
      <c r="J41" s="225" t="str">
        <f>VLOOKUP($A$29,'bilan socle'!$R$5:$Y$49,8,FALSE)</f>
        <v/>
      </c>
      <c r="K41" s="225" t="str">
        <f>IF(L41="x","","x")</f>
        <v>x</v>
      </c>
      <c r="L41" s="290" t="str">
        <f>VLOOKUP($A$29,'bilan socle'!$R$5:$Y$49,3,FALSE)</f>
        <v/>
      </c>
      <c r="M41" s="225" t="str">
        <f>IF(N41="x","","x")</f>
        <v>x</v>
      </c>
      <c r="N41" s="292" t="str">
        <f>VLOOKUP($A$29,'bilan socle'!$R$5:$Y$49,4,FALSE)</f>
        <v/>
      </c>
      <c r="O41" s="222"/>
    </row>
    <row r="42" spans="1:17" ht="12.95" customHeight="1" thickTop="1">
      <c r="A42" s="226"/>
      <c r="B42" s="226"/>
      <c r="C42" s="226"/>
      <c r="D42" s="226"/>
      <c r="E42" s="226"/>
      <c r="F42" s="226"/>
      <c r="G42" s="226"/>
      <c r="H42" s="226"/>
      <c r="I42" s="227"/>
      <c r="J42" s="228"/>
      <c r="K42" s="228"/>
      <c r="L42" s="228"/>
      <c r="M42" s="222"/>
    </row>
    <row r="43" spans="1:17" ht="12.95" customHeight="1">
      <c r="A43" s="205" t="s">
        <v>122</v>
      </c>
      <c r="B43" s="614">
        <f>B1</f>
        <v>0</v>
      </c>
      <c r="C43" s="614"/>
      <c r="D43" s="229"/>
      <c r="E43" s="229"/>
      <c r="F43" s="229"/>
      <c r="G43" s="230"/>
      <c r="H43" s="230"/>
      <c r="I43" s="230"/>
      <c r="J43" s="230"/>
      <c r="K43" s="227"/>
      <c r="L43" s="228"/>
      <c r="M43" s="228"/>
      <c r="N43" s="228"/>
      <c r="O43" s="222"/>
    </row>
    <row r="44" spans="1:17" ht="37.5" customHeight="1">
      <c r="A44" s="247"/>
      <c r="G44" s="254"/>
      <c r="H44" s="298" t="s">
        <v>242</v>
      </c>
      <c r="I44" s="651" t="s">
        <v>243</v>
      </c>
      <c r="J44" s="651"/>
      <c r="K44" s="651"/>
      <c r="L44" s="299" t="s">
        <v>244</v>
      </c>
      <c r="M44" s="298" t="s">
        <v>242</v>
      </c>
      <c r="N44" s="652" t="s">
        <v>245</v>
      </c>
      <c r="O44" s="652"/>
      <c r="P44" s="652"/>
      <c r="Q44" s="700"/>
    </row>
    <row r="45" spans="1:17" ht="36.950000000000003" customHeight="1" thickBot="1">
      <c r="A45" s="300"/>
      <c r="B45" s="375" t="s">
        <v>308</v>
      </c>
      <c r="C45" s="375"/>
      <c r="D45" s="375"/>
      <c r="E45" s="375"/>
      <c r="F45" s="375"/>
      <c r="G45" s="375"/>
      <c r="H45" s="375"/>
      <c r="I45" s="375"/>
      <c r="J45" s="491" t="str">
        <f>G8</f>
        <v>Elève-1</v>
      </c>
      <c r="K45" s="492"/>
      <c r="L45" s="492"/>
      <c r="M45" s="492"/>
      <c r="N45" s="492"/>
      <c r="O45" s="492"/>
      <c r="P45" s="492"/>
      <c r="Q45" s="492"/>
    </row>
    <row r="46" spans="1:17" ht="12.95" customHeight="1">
      <c r="A46" s="248" t="s">
        <v>122</v>
      </c>
      <c r="B46" s="647" t="s">
        <v>72</v>
      </c>
      <c r="C46" s="647"/>
      <c r="D46" s="647"/>
      <c r="E46" s="249"/>
      <c r="F46" s="648" t="s">
        <v>239</v>
      </c>
      <c r="G46" s="649"/>
      <c r="H46" s="649"/>
      <c r="I46" s="649"/>
      <c r="J46" s="649"/>
      <c r="K46" s="650"/>
      <c r="L46" s="249"/>
      <c r="M46" s="249"/>
      <c r="N46" s="249"/>
      <c r="O46" s="249"/>
      <c r="P46" s="249"/>
      <c r="Q46" s="249"/>
    </row>
    <row r="47" spans="1:17" ht="27.95" customHeight="1">
      <c r="A47" s="653" t="s">
        <v>163</v>
      </c>
      <c r="B47" s="653"/>
      <c r="C47" s="653"/>
      <c r="D47" s="653"/>
      <c r="E47" s="654"/>
      <c r="F47" s="655" t="s">
        <v>200</v>
      </c>
      <c r="G47" s="656"/>
      <c r="H47" s="656"/>
      <c r="I47" s="656"/>
      <c r="J47" s="656"/>
      <c r="K47" s="657"/>
      <c r="L47" s="358" t="s">
        <v>201</v>
      </c>
      <c r="M47" s="654" t="s">
        <v>202</v>
      </c>
      <c r="N47" s="658"/>
      <c r="O47" s="658"/>
      <c r="P47" s="658"/>
      <c r="Q47" s="659"/>
    </row>
    <row r="48" spans="1:17" ht="12.95" customHeight="1">
      <c r="A48" s="660" t="s">
        <v>203</v>
      </c>
      <c r="B48" s="661"/>
      <c r="C48" s="661"/>
      <c r="D48" s="661"/>
      <c r="E48" s="661"/>
      <c r="F48" s="662" t="s">
        <v>204</v>
      </c>
      <c r="G48" s="663"/>
      <c r="H48" s="663"/>
      <c r="I48" s="663"/>
      <c r="J48" s="663"/>
      <c r="K48" s="664"/>
      <c r="L48" s="250" t="s">
        <v>205</v>
      </c>
      <c r="M48" s="660" t="s">
        <v>206</v>
      </c>
      <c r="N48" s="663"/>
      <c r="O48" s="663"/>
      <c r="P48" s="663"/>
      <c r="Q48" s="665"/>
    </row>
    <row r="49" spans="1:17" ht="60" customHeight="1">
      <c r="A49" s="666"/>
      <c r="B49" s="667"/>
      <c r="C49" s="667"/>
      <c r="D49" s="667"/>
      <c r="E49" s="668"/>
      <c r="F49" s="669"/>
      <c r="G49" s="667"/>
      <c r="H49" s="667"/>
      <c r="I49" s="667"/>
      <c r="J49" s="667"/>
      <c r="K49" s="668"/>
      <c r="L49" s="379"/>
      <c r="M49" s="666"/>
      <c r="N49" s="667"/>
      <c r="O49" s="667"/>
      <c r="P49" s="667"/>
      <c r="Q49" s="670"/>
    </row>
    <row r="50" spans="1:17" ht="65.099999999999994" customHeight="1">
      <c r="A50" s="666"/>
      <c r="B50" s="667"/>
      <c r="C50" s="667"/>
      <c r="D50" s="667"/>
      <c r="E50" s="668"/>
      <c r="F50" s="669"/>
      <c r="G50" s="667"/>
      <c r="H50" s="667"/>
      <c r="I50" s="667"/>
      <c r="J50" s="667"/>
      <c r="K50" s="668"/>
      <c r="L50" s="379"/>
      <c r="M50" s="666"/>
      <c r="N50" s="667"/>
      <c r="O50" s="667"/>
      <c r="P50" s="667"/>
      <c r="Q50" s="670"/>
    </row>
    <row r="51" spans="1:17" ht="69.75" customHeight="1">
      <c r="A51" s="666"/>
      <c r="B51" s="667"/>
      <c r="C51" s="667"/>
      <c r="D51" s="667"/>
      <c r="E51" s="668"/>
      <c r="F51" s="669"/>
      <c r="G51" s="667"/>
      <c r="H51" s="667"/>
      <c r="I51" s="667"/>
      <c r="J51" s="667"/>
      <c r="K51" s="668"/>
      <c r="L51" s="379"/>
      <c r="M51" s="666"/>
      <c r="N51" s="667"/>
      <c r="O51" s="667"/>
      <c r="P51" s="667"/>
      <c r="Q51" s="670"/>
    </row>
    <row r="52" spans="1:17" ht="23.1" customHeight="1" thickBot="1">
      <c r="A52" s="251"/>
      <c r="B52" s="251"/>
      <c r="C52" s="251"/>
      <c r="D52" s="251"/>
      <c r="E52" s="251"/>
      <c r="F52" s="252"/>
      <c r="G52" s="252"/>
      <c r="H52" s="252"/>
      <c r="I52" s="252"/>
      <c r="J52" s="252"/>
      <c r="K52" s="252"/>
      <c r="L52" s="252"/>
      <c r="M52" s="252"/>
      <c r="N52" s="252"/>
      <c r="O52" s="252"/>
      <c r="P52" s="252"/>
      <c r="Q52" s="252"/>
    </row>
    <row r="53" spans="1:17" ht="11.1" customHeight="1" thickBot="1">
      <c r="A53" s="677" t="s">
        <v>207</v>
      </c>
      <c r="B53" s="678"/>
      <c r="C53" s="678"/>
      <c r="D53" s="678"/>
      <c r="E53" s="678"/>
      <c r="F53" s="678"/>
      <c r="G53" s="678"/>
      <c r="H53" s="678"/>
      <c r="I53" s="679"/>
      <c r="J53" s="262"/>
      <c r="K53" s="680" t="s">
        <v>240</v>
      </c>
      <c r="L53" s="681"/>
      <c r="M53" s="681"/>
      <c r="N53" s="681"/>
      <c r="O53" s="681"/>
      <c r="P53" s="681"/>
      <c r="Q53" s="682"/>
    </row>
    <row r="54" spans="1:17" ht="50.1" customHeight="1" thickBot="1">
      <c r="A54" s="683" t="s">
        <v>208</v>
      </c>
      <c r="B54" s="684"/>
      <c r="C54" s="684"/>
      <c r="D54" s="684"/>
      <c r="E54" s="684"/>
      <c r="F54" s="684"/>
      <c r="G54" s="264" t="s">
        <v>209</v>
      </c>
      <c r="H54" s="685" t="s">
        <v>72</v>
      </c>
      <c r="I54" s="686"/>
      <c r="J54" s="263"/>
      <c r="K54" s="687" t="s">
        <v>241</v>
      </c>
      <c r="L54" s="688"/>
      <c r="M54" s="688"/>
      <c r="N54" s="688"/>
      <c r="O54" s="688"/>
      <c r="P54" s="689" t="s">
        <v>72</v>
      </c>
      <c r="Q54" s="690"/>
    </row>
    <row r="55" spans="1:17" ht="12.95" customHeight="1" thickBot="1">
      <c r="A55" s="252"/>
      <c r="B55" s="252"/>
      <c r="C55" s="252"/>
      <c r="D55" s="252"/>
      <c r="E55" s="252"/>
      <c r="F55" s="252"/>
      <c r="G55" s="252"/>
      <c r="H55" s="252"/>
      <c r="I55" s="252"/>
      <c r="J55" s="252"/>
      <c r="K55" s="252"/>
      <c r="L55" s="252"/>
      <c r="M55" s="252"/>
      <c r="N55" s="252"/>
      <c r="O55" s="252"/>
      <c r="P55" s="252"/>
      <c r="Q55" s="252"/>
    </row>
    <row r="56" spans="1:17" ht="23.1" customHeight="1" thickBot="1">
      <c r="A56" s="691" t="s">
        <v>210</v>
      </c>
      <c r="B56" s="692"/>
      <c r="C56" s="692"/>
      <c r="D56" s="692"/>
      <c r="E56" s="692"/>
      <c r="F56" s="692"/>
      <c r="G56" s="693"/>
      <c r="H56" s="253"/>
      <c r="I56" s="694" t="s">
        <v>211</v>
      </c>
      <c r="J56" s="694"/>
      <c r="K56" s="694"/>
      <c r="L56" s="694"/>
      <c r="M56" s="694"/>
      <c r="N56" s="695" t="s">
        <v>212</v>
      </c>
      <c r="O56" s="695"/>
      <c r="P56" s="696" t="s">
        <v>72</v>
      </c>
      <c r="Q56" s="696"/>
    </row>
    <row r="57" spans="1:17" ht="50.1" customHeight="1" thickBot="1">
      <c r="A57" s="671"/>
      <c r="B57" s="672"/>
      <c r="C57" s="672"/>
      <c r="D57" s="672"/>
      <c r="E57" s="672"/>
      <c r="F57" s="672"/>
      <c r="G57" s="673"/>
      <c r="H57" s="253"/>
      <c r="I57" s="674"/>
      <c r="J57" s="674"/>
      <c r="K57" s="674"/>
      <c r="L57" s="674"/>
      <c r="M57" s="674"/>
      <c r="N57" s="674"/>
      <c r="O57" s="674"/>
      <c r="P57" s="674"/>
      <c r="Q57" s="674"/>
    </row>
    <row r="58" spans="1:17" ht="12.95" customHeight="1" thickBot="1">
      <c r="A58" s="671"/>
      <c r="B58" s="672"/>
      <c r="C58" s="672"/>
      <c r="D58" s="672"/>
      <c r="E58" s="672"/>
      <c r="F58" s="672"/>
      <c r="G58" s="673"/>
      <c r="H58" s="253"/>
      <c r="I58" s="674"/>
      <c r="J58" s="674"/>
      <c r="K58" s="674"/>
      <c r="L58" s="674"/>
      <c r="M58" s="674"/>
      <c r="N58" s="674"/>
      <c r="O58" s="674"/>
      <c r="P58" s="674"/>
      <c r="Q58" s="674"/>
    </row>
    <row r="59" spans="1:17" ht="12.75" customHeight="1" thickBot="1">
      <c r="A59" s="671"/>
      <c r="B59" s="672"/>
      <c r="C59" s="672"/>
      <c r="D59" s="672"/>
      <c r="E59" s="672"/>
      <c r="F59" s="672"/>
      <c r="G59" s="673"/>
      <c r="H59" s="253"/>
      <c r="I59" s="674"/>
      <c r="J59" s="674"/>
      <c r="K59" s="674"/>
      <c r="L59" s="674"/>
      <c r="M59" s="674"/>
      <c r="N59" s="674"/>
      <c r="O59" s="674"/>
      <c r="P59" s="674"/>
      <c r="Q59" s="674"/>
    </row>
    <row r="60" spans="1:17" ht="29.25" customHeight="1" thickBot="1">
      <c r="A60" s="671"/>
      <c r="B60" s="672"/>
      <c r="C60" s="672"/>
      <c r="D60" s="672"/>
      <c r="E60" s="672"/>
      <c r="F60" s="672"/>
      <c r="G60" s="673"/>
      <c r="H60" s="253"/>
      <c r="I60" s="380" t="s">
        <v>213</v>
      </c>
      <c r="J60" s="260"/>
      <c r="K60" s="675" t="s">
        <v>214</v>
      </c>
      <c r="L60" s="675"/>
      <c r="M60" s="260"/>
      <c r="N60" s="676" t="s">
        <v>215</v>
      </c>
      <c r="O60" s="676"/>
      <c r="P60" s="676"/>
      <c r="Q60" s="261"/>
    </row>
    <row r="61" spans="1:17" ht="20.25">
      <c r="A61" s="359"/>
      <c r="B61" s="359"/>
      <c r="C61" s="359"/>
      <c r="D61" s="359"/>
      <c r="E61" s="359"/>
      <c r="F61" s="360"/>
      <c r="G61" s="361"/>
      <c r="H61" s="362" t="s">
        <v>123</v>
      </c>
      <c r="I61" s="363"/>
      <c r="J61" s="359"/>
      <c r="K61" s="359"/>
      <c r="L61" s="359"/>
      <c r="M61" s="359"/>
      <c r="N61" s="359"/>
      <c r="O61" s="359"/>
      <c r="P61" s="359"/>
      <c r="Q61" s="359"/>
    </row>
    <row r="62" spans="1:17" ht="42.75" customHeight="1">
      <c r="A62" s="359"/>
      <c r="B62" s="359"/>
      <c r="C62" s="359"/>
      <c r="D62" s="359"/>
      <c r="E62" s="359"/>
      <c r="F62" s="365" t="s">
        <v>125</v>
      </c>
      <c r="G62" s="362"/>
      <c r="H62" s="362" t="s">
        <v>126</v>
      </c>
      <c r="I62" s="366"/>
      <c r="J62" s="359"/>
      <c r="K62" s="359"/>
      <c r="L62" s="359"/>
      <c r="M62" s="359"/>
      <c r="N62" s="359"/>
      <c r="O62" s="359"/>
      <c r="P62" s="359"/>
      <c r="Q62" s="359"/>
    </row>
    <row r="63" spans="1:17">
      <c r="A63" s="371"/>
      <c r="B63" s="371"/>
      <c r="C63" s="371"/>
      <c r="D63" s="371"/>
      <c r="E63" s="371"/>
      <c r="F63" s="371"/>
      <c r="G63" s="371"/>
      <c r="H63" s="372" t="s">
        <v>196</v>
      </c>
      <c r="I63" s="371"/>
      <c r="J63" s="371"/>
      <c r="K63" s="371"/>
      <c r="L63" s="371"/>
      <c r="M63" s="371"/>
      <c r="N63" s="371"/>
      <c r="O63" s="371"/>
      <c r="P63" s="371"/>
      <c r="Q63" s="359"/>
    </row>
    <row r="64" spans="1:17" ht="37.5" customHeight="1">
      <c r="A64" s="489"/>
      <c r="B64" s="489"/>
      <c r="C64" s="489"/>
      <c r="D64" s="373"/>
      <c r="E64" s="553" t="s">
        <v>197</v>
      </c>
      <c r="F64" s="553"/>
      <c r="G64" s="553"/>
      <c r="H64" s="553"/>
      <c r="I64" s="553"/>
      <c r="J64" s="489" t="str">
        <f>G8</f>
        <v>Elève-1</v>
      </c>
      <c r="K64" s="490"/>
      <c r="L64" s="490"/>
      <c r="M64" s="490"/>
      <c r="N64" s="490"/>
      <c r="O64" s="490"/>
      <c r="P64" s="490"/>
      <c r="Q64" s="359"/>
    </row>
    <row r="65" spans="1:17" ht="12.75" customHeight="1">
      <c r="A65" s="359"/>
      <c r="B65" s="373"/>
      <c r="C65" s="373"/>
      <c r="D65" s="373"/>
      <c r="E65" s="373"/>
      <c r="F65" s="373"/>
      <c r="G65" s="373"/>
      <c r="H65" s="374" t="s">
        <v>198</v>
      </c>
      <c r="I65" s="373"/>
      <c r="J65" s="373"/>
      <c r="K65" s="373"/>
      <c r="L65" s="373"/>
      <c r="M65" s="373"/>
      <c r="N65" s="373"/>
      <c r="O65" s="373"/>
      <c r="P65" s="373"/>
      <c r="Q65" s="359"/>
    </row>
    <row r="66" spans="1:17" ht="12.75" customHeight="1" thickBot="1">
      <c r="A66" s="359"/>
      <c r="B66" s="359"/>
      <c r="C66" s="359"/>
      <c r="D66" s="359"/>
      <c r="E66" s="359"/>
      <c r="F66" s="359"/>
      <c r="G66" s="359"/>
      <c r="H66" s="359"/>
      <c r="I66" s="359"/>
      <c r="J66" s="359"/>
      <c r="K66" s="359"/>
      <c r="L66" s="359"/>
      <c r="M66" s="359"/>
      <c r="N66" s="359"/>
      <c r="O66" s="359"/>
      <c r="P66" s="359"/>
      <c r="Q66" s="359"/>
    </row>
    <row r="67" spans="1:17" ht="24" customHeight="1">
      <c r="A67" s="543" t="s">
        <v>67</v>
      </c>
      <c r="B67" s="544"/>
      <c r="C67" s="544"/>
      <c r="D67" s="544"/>
      <c r="E67" s="238" t="s">
        <v>70</v>
      </c>
      <c r="F67" s="239" t="s">
        <v>71</v>
      </c>
      <c r="I67" s="543" t="s">
        <v>68</v>
      </c>
      <c r="J67" s="544"/>
      <c r="K67" s="544"/>
      <c r="L67" s="544"/>
      <c r="M67" s="544"/>
      <c r="N67" s="544"/>
      <c r="O67" s="238" t="s">
        <v>70</v>
      </c>
      <c r="P67" s="239" t="s">
        <v>71</v>
      </c>
      <c r="Q67" s="646"/>
    </row>
    <row r="68" spans="1:17" ht="13.5" customHeight="1">
      <c r="A68" s="535" t="s">
        <v>220</v>
      </c>
      <c r="B68" s="536"/>
      <c r="C68" s="536"/>
      <c r="D68" s="536"/>
      <c r="E68" s="240" t="str">
        <f>IF(F68="x","","x")</f>
        <v>x</v>
      </c>
      <c r="F68" s="241" t="str">
        <f>IF(VLOOKUP('Suivi élève (4)'!$A$29,'Entrée des observations'!$Q$5:$AJ$49,3,FALSE)="","",VLOOKUP('Suivi élève (4)'!$A$29,'Entrée des observations'!$Q$5:$AJ$49,3,FALSE))</f>
        <v/>
      </c>
      <c r="I68" s="535" t="s">
        <v>96</v>
      </c>
      <c r="J68" s="536"/>
      <c r="K68" s="536"/>
      <c r="L68" s="536"/>
      <c r="M68" s="536"/>
      <c r="N68" s="536"/>
      <c r="O68" s="240" t="str">
        <f>IF(P68="x","","x")</f>
        <v>x</v>
      </c>
      <c r="P68" s="241" t="str">
        <f>IF(VLOOKUP('Suivi élève (4)'!$A$29,'Entrée des observations'!$Q$5:$AJ$49,11,FALSE)="","",VLOOKUP('Suivi élève (4)'!$A$29,'Entrée des observations'!$Q$5:$AJ$49,11,FALSE))</f>
        <v/>
      </c>
      <c r="Q68" s="646"/>
    </row>
    <row r="69" spans="1:17" ht="13.5" customHeight="1">
      <c r="A69" s="535" t="s">
        <v>221</v>
      </c>
      <c r="B69" s="536"/>
      <c r="C69" s="536"/>
      <c r="D69" s="536"/>
      <c r="E69" s="240" t="str">
        <f>IF(F69&lt;&gt;"","","x")</f>
        <v>x</v>
      </c>
      <c r="F69" s="241" t="str">
        <f>IF(VLOOKUP('Suivi élève (4)'!$A$29,'Entrée des observations'!$Q$5:$AJ$49,4,FALSE)="","",VLOOKUP('Suivi élève (4)'!$A$29,'Entrée des observations'!$Q$5:$AJ$49,4,FALSE))</f>
        <v/>
      </c>
      <c r="I69" s="535" t="s">
        <v>97</v>
      </c>
      <c r="J69" s="536"/>
      <c r="K69" s="536"/>
      <c r="L69" s="536"/>
      <c r="M69" s="536"/>
      <c r="N69" s="536"/>
      <c r="O69" s="240" t="str">
        <f>IF(P69="x","","x")</f>
        <v>x</v>
      </c>
      <c r="P69" s="241" t="str">
        <f>IF(VLOOKUP('Suivi élève (4)'!$A$29,'Entrée des observations'!$Q$5:$AJ$49,12,FALSE)="","",VLOOKUP('Suivi élève (4)'!$A$29,'Entrée des observations'!$Q$5:$AJ$49,12,FALSE))</f>
        <v/>
      </c>
    </row>
    <row r="70" spans="1:17" ht="12.75" customHeight="1" thickBot="1">
      <c r="A70" s="548" t="s">
        <v>246</v>
      </c>
      <c r="B70" s="549"/>
      <c r="C70" s="549"/>
      <c r="D70" s="549"/>
      <c r="E70" s="240" t="str">
        <f>IF(F70="x","","x")</f>
        <v>x</v>
      </c>
      <c r="F70" s="242" t="str">
        <f>IF(VLOOKUP('Suivi élève (4)'!$A$29,'Entrée des observations'!$Q$5:$AJ$49,5,FALSE)="","",VLOOKUP('Suivi élève (4)'!$A$29,'Entrée des observations'!$Q$5:$AJ$49,5,FALSE))</f>
        <v/>
      </c>
      <c r="I70" s="535" t="s">
        <v>98</v>
      </c>
      <c r="J70" s="536"/>
      <c r="K70" s="536"/>
      <c r="L70" s="536"/>
      <c r="M70" s="536"/>
      <c r="N70" s="536"/>
      <c r="O70" s="240" t="str">
        <f>IF(P70="x","","x")</f>
        <v>x</v>
      </c>
      <c r="P70" s="241" t="str">
        <f>IF(VLOOKUP('Suivi élève (4)'!$A$29,'Entrée des observations'!$Q$5:$AJ$49,13,FALSE)="","",VLOOKUP('Suivi élève (4)'!$A$29,'Entrée des observations'!$Q$5:$AJ$49,13,FALSE))</f>
        <v/>
      </c>
    </row>
    <row r="71" spans="1:17" ht="12.75" customHeight="1" thickBot="1">
      <c r="A71" s="543" t="s">
        <v>223</v>
      </c>
      <c r="B71" s="544"/>
      <c r="C71" s="544"/>
      <c r="D71" s="544"/>
      <c r="E71" s="238" t="s">
        <v>70</v>
      </c>
      <c r="F71" s="239" t="s">
        <v>71</v>
      </c>
      <c r="I71" s="548" t="s">
        <v>199</v>
      </c>
      <c r="J71" s="549"/>
      <c r="K71" s="549"/>
      <c r="L71" s="549"/>
      <c r="M71" s="549"/>
      <c r="N71" s="549"/>
      <c r="O71" s="243" t="str">
        <f>IF(P71="x","","x")</f>
        <v>x</v>
      </c>
      <c r="P71" s="242" t="str">
        <f>IF(VLOOKUP('Suivi élève (4)'!$A$29,'Entrée des observations'!$Q$5:$AJ$49,14,FALSE)="","",VLOOKUP('Suivi élève (4)'!$A$29,'Entrée des observations'!$Q$5:$AJ$49,14,FALSE))</f>
        <v/>
      </c>
    </row>
    <row r="72" spans="1:17" ht="13.5" customHeight="1" thickBot="1">
      <c r="A72" s="535" t="s">
        <v>223</v>
      </c>
      <c r="B72" s="536"/>
      <c r="C72" s="536"/>
      <c r="D72" s="536"/>
      <c r="E72" s="240" t="str">
        <f>IF(F72="x","","x")</f>
        <v>x</v>
      </c>
      <c r="F72" s="241" t="str">
        <f>IF(VLOOKUP('Suivi élève (4)'!$A$29,'Entrée des observations'!$Q$5:$AJ$49,6,FALSE)="","",VLOOKUP('Suivi élève (4)'!$A$29,'Entrée des observations'!$Q$5:$AJ$49,6,FALSE))</f>
        <v/>
      </c>
      <c r="O72" s="213"/>
      <c r="P72" s="213"/>
    </row>
    <row r="73" spans="1:17" ht="13.5" customHeight="1">
      <c r="A73" s="554" t="s">
        <v>81</v>
      </c>
      <c r="B73" s="555"/>
      <c r="C73" s="555"/>
      <c r="D73" s="556"/>
      <c r="E73" s="238" t="s">
        <v>70</v>
      </c>
      <c r="F73" s="239" t="s">
        <v>71</v>
      </c>
      <c r="I73" s="554" t="s">
        <v>107</v>
      </c>
      <c r="J73" s="555"/>
      <c r="K73" s="555"/>
      <c r="L73" s="555"/>
      <c r="M73" s="555"/>
      <c r="N73" s="556"/>
      <c r="O73" s="238" t="s">
        <v>70</v>
      </c>
      <c r="P73" s="239" t="s">
        <v>71</v>
      </c>
    </row>
    <row r="74" spans="1:17" ht="15" customHeight="1">
      <c r="A74" s="537" t="s">
        <v>235</v>
      </c>
      <c r="B74" s="538"/>
      <c r="C74" s="538"/>
      <c r="D74" s="539"/>
      <c r="E74" s="240" t="str">
        <f>IF(F74="x","","x")</f>
        <v>x</v>
      </c>
      <c r="F74" s="241" t="str">
        <f>IF(VLOOKUP('Suivi élève (4)'!$A$29,'Entrée des observations'!$Q$5:$AJ$49,9,FALSE)="","",VLOOKUP('Suivi élève (4)'!$A$29,'Entrée des observations'!$Q$5:$AJ$49,9,FALSE))</f>
        <v/>
      </c>
      <c r="I74" s="537" t="s">
        <v>104</v>
      </c>
      <c r="J74" s="538"/>
      <c r="K74" s="538"/>
      <c r="L74" s="538"/>
      <c r="M74" s="538"/>
      <c r="N74" s="539"/>
      <c r="O74" s="240" t="str">
        <f>IF(P74="x","","x")</f>
        <v>x</v>
      </c>
      <c r="P74" s="241" t="str">
        <f>IF(VLOOKUP('Suivi élève (4)'!$A$29,'Entrée des observations'!$Q$5:$AJ$49,18,FALSE)="","",VLOOKUP('Suivi élève (4)'!$A$29,'Entrée des observations'!$Q$5:$AJ$49,18,FALSE))</f>
        <v/>
      </c>
    </row>
    <row r="75" spans="1:17" ht="13.5" customHeight="1" thickBot="1">
      <c r="A75" s="540" t="s">
        <v>224</v>
      </c>
      <c r="B75" s="541"/>
      <c r="C75" s="541"/>
      <c r="D75" s="542"/>
      <c r="E75" s="240" t="str">
        <f>IF(F75="x","","x")</f>
        <v>x</v>
      </c>
      <c r="F75" s="242" t="str">
        <f>IF(VLOOKUP('Suivi élève (4)'!$A$29,'Entrée des observations'!$Q$5:$AJ$49,10,FALSE)="","",VLOOKUP('Suivi élève (4)'!$A$29,'Entrée des observations'!$Q$5:$AJ$49,10,FALSE))</f>
        <v/>
      </c>
      <c r="I75" s="537" t="s">
        <v>105</v>
      </c>
      <c r="J75" s="538"/>
      <c r="K75" s="538"/>
      <c r="L75" s="538"/>
      <c r="M75" s="538"/>
      <c r="N75" s="539"/>
      <c r="O75" s="240" t="str">
        <f>IF(P75="x","","x")</f>
        <v>x</v>
      </c>
      <c r="P75" s="241" t="str">
        <f>IF(VLOOKUP('Suivi élève (4)'!$A$29,'Entrée des observations'!$Q$5:$AJ$49,19,FALSE)="","",VLOOKUP('Suivi élève (4)'!$A$29,'Entrée des observations'!$Q$5:$AJ$49,19,FALSE))</f>
        <v/>
      </c>
    </row>
    <row r="76" spans="1:17" ht="12.75" customHeight="1" thickBot="1">
      <c r="A76" s="554" t="s">
        <v>80</v>
      </c>
      <c r="B76" s="555"/>
      <c r="C76" s="555"/>
      <c r="D76" s="556"/>
      <c r="E76" s="238" t="s">
        <v>70</v>
      </c>
      <c r="F76" s="239" t="s">
        <v>71</v>
      </c>
      <c r="I76" s="540" t="s">
        <v>106</v>
      </c>
      <c r="J76" s="541"/>
      <c r="K76" s="541"/>
      <c r="L76" s="541"/>
      <c r="M76" s="541"/>
      <c r="N76" s="542"/>
      <c r="O76" s="243" t="str">
        <f>IF(P76="x","","x")</f>
        <v>x</v>
      </c>
      <c r="P76" s="242" t="str">
        <f>IF(VLOOKUP('Suivi élève (4)'!$A$29,'Entrée des observations'!$Q$5:$AJ$49,20,FALSE)="","",VLOOKUP('Suivi élève (4)'!$A$29,'Entrée des observations'!$Q$5:$AJ$49,20,FALSE))</f>
        <v/>
      </c>
    </row>
    <row r="77" spans="1:17" ht="13.5" customHeight="1" thickBot="1">
      <c r="A77" s="537" t="s">
        <v>228</v>
      </c>
      <c r="B77" s="538"/>
      <c r="C77" s="538"/>
      <c r="D77" s="539"/>
      <c r="E77" s="240" t="str">
        <f>IF(F77="x","","x")</f>
        <v>x</v>
      </c>
      <c r="F77" s="241" t="str">
        <f>IF(VLOOKUP('Suivi élève (4)'!$A$29,'Entrée des observations'!$Q$5:$AJ$49,15,FALSE)="","",VLOOKUP('Suivi élève (4)'!$A$29,'Entrée des observations'!$Q$5:$AJ$49,15,FALSE))</f>
        <v/>
      </c>
    </row>
    <row r="78" spans="1:17" ht="13.5" thickBot="1">
      <c r="A78" s="540" t="s">
        <v>229</v>
      </c>
      <c r="B78" s="541"/>
      <c r="C78" s="541"/>
      <c r="D78" s="542"/>
      <c r="E78" s="240" t="str">
        <f>IF(F78="x","","x")</f>
        <v>x</v>
      </c>
      <c r="F78" s="242" t="str">
        <f>IF(VLOOKUP('Suivi élève (4)'!$A$29,'Entrée des observations'!$Q$5:$AJ$49,16,FALSE)="","",VLOOKUP('Suivi élève (4)'!$A$29,'Entrée des observations'!$Q$5:$AJ$49,16,FALSE))</f>
        <v/>
      </c>
      <c r="I78" s="543" t="s">
        <v>247</v>
      </c>
      <c r="J78" s="544"/>
      <c r="K78" s="544"/>
      <c r="L78" s="544"/>
      <c r="M78" s="544"/>
      <c r="N78" s="544"/>
      <c r="O78" s="238" t="s">
        <v>70</v>
      </c>
      <c r="P78" s="239" t="s">
        <v>71</v>
      </c>
    </row>
    <row r="79" spans="1:17">
      <c r="A79" s="545" t="s">
        <v>69</v>
      </c>
      <c r="B79" s="546"/>
      <c r="C79" s="546"/>
      <c r="D79" s="547"/>
      <c r="E79" s="238" t="s">
        <v>70</v>
      </c>
      <c r="F79" s="239" t="s">
        <v>71</v>
      </c>
      <c r="I79" s="535" t="s">
        <v>226</v>
      </c>
      <c r="J79" s="536"/>
      <c r="K79" s="536"/>
      <c r="L79" s="536"/>
      <c r="M79" s="536"/>
      <c r="N79" s="536"/>
      <c r="O79" s="240" t="str">
        <f>IF(P79="x","","x")</f>
        <v>x</v>
      </c>
      <c r="P79" s="241" t="str">
        <f>IF(VLOOKUP('Suivi élève (4)'!$A$29,'Entrée des observations'!$Q$5:$AJ$49,7,FALSE)="","",VLOOKUP('Suivi élève (4)'!$A$29,'Entrée des observations'!$Q$5:$AJ$49,7,FALSE))</f>
        <v/>
      </c>
    </row>
    <row r="80" spans="1:17" ht="13.5" thickBot="1">
      <c r="A80" s="548" t="s">
        <v>108</v>
      </c>
      <c r="B80" s="549"/>
      <c r="C80" s="549"/>
      <c r="D80" s="549"/>
      <c r="E80" s="243" t="str">
        <f>IF(F80="x","","x")</f>
        <v>x</v>
      </c>
      <c r="F80" s="242" t="str">
        <f>IF(VLOOKUP('Suivi élève (4)'!$A$29,'Entrée des observations'!$Q$5:$AJ$49,17,FALSE)="","",VLOOKUP('Suivi élève (4)'!$A$29,'Entrée des observations'!$Q$5:$AJ$49,17,FALSE))</f>
        <v/>
      </c>
      <c r="I80" s="548" t="s">
        <v>227</v>
      </c>
      <c r="J80" s="549"/>
      <c r="K80" s="549"/>
      <c r="L80" s="549"/>
      <c r="M80" s="549"/>
      <c r="N80" s="549"/>
      <c r="O80" s="243" t="str">
        <f>IF(P80="x","","x")</f>
        <v>x</v>
      </c>
      <c r="P80" s="242" t="str">
        <f>IF(VLOOKUP('Suivi élève (4)'!$A$29,'Entrée des observations'!$Q$5:$AJ$49,8,FALSE)="","",VLOOKUP('Suivi élève (4)'!$A$29,'Entrée des observations'!$Q$5:$AJ$49,8,FALSE))</f>
        <v/>
      </c>
    </row>
    <row r="92" spans="1:17" ht="20.25">
      <c r="A92" s="368" t="s">
        <v>165</v>
      </c>
      <c r="B92" s="359"/>
      <c r="C92" s="359"/>
      <c r="D92" s="359"/>
      <c r="E92" s="359"/>
      <c r="F92" s="359"/>
      <c r="G92" s="359"/>
      <c r="H92" s="359"/>
      <c r="I92" s="533" t="s">
        <v>304</v>
      </c>
      <c r="J92" s="534"/>
      <c r="K92" s="512" t="str">
        <f>G8</f>
        <v>Elève-1</v>
      </c>
      <c r="L92" s="513"/>
      <c r="M92" s="513"/>
      <c r="N92" s="513"/>
      <c r="O92" s="513"/>
      <c r="P92" s="513"/>
      <c r="Q92" s="513"/>
    </row>
    <row r="93" spans="1:17">
      <c r="A93" s="359"/>
      <c r="B93" s="359"/>
      <c r="C93" s="359"/>
      <c r="D93" s="359"/>
      <c r="E93" s="359"/>
      <c r="F93" s="359"/>
      <c r="G93" s="359"/>
      <c r="H93" s="359"/>
      <c r="I93" s="533" t="s">
        <v>305</v>
      </c>
      <c r="J93" s="534"/>
      <c r="K93" s="514"/>
      <c r="L93" s="513"/>
      <c r="M93" s="513"/>
      <c r="N93" s="513"/>
      <c r="O93" s="513"/>
      <c r="P93" s="513"/>
      <c r="Q93" s="513"/>
    </row>
    <row r="94" spans="1:17" ht="38.1" customHeight="1">
      <c r="A94" s="515" t="s">
        <v>166</v>
      </c>
      <c r="B94" s="516"/>
      <c r="C94" s="517"/>
      <c r="D94" s="518">
        <f>'Suivi élève (4)'!B92</f>
        <v>0</v>
      </c>
      <c r="E94" s="519"/>
      <c r="F94" s="369"/>
      <c r="G94" s="359"/>
      <c r="H94" s="359"/>
      <c r="I94" s="509" t="s">
        <v>289</v>
      </c>
      <c r="J94" s="510"/>
      <c r="K94" s="514"/>
      <c r="L94" s="513"/>
      <c r="M94" s="513"/>
      <c r="N94" s="513"/>
      <c r="O94" s="513"/>
      <c r="P94" s="513"/>
      <c r="Q94" s="513"/>
    </row>
    <row r="95" spans="1:17" s="237" customFormat="1" ht="18" customHeight="1">
      <c r="A95" s="359"/>
      <c r="B95" s="359"/>
      <c r="C95" s="359"/>
      <c r="D95" s="359"/>
      <c r="E95" s="359"/>
      <c r="F95" s="359"/>
      <c r="G95" s="359"/>
      <c r="H95" s="359"/>
      <c r="I95" s="359"/>
      <c r="J95" s="359"/>
      <c r="K95" s="359"/>
      <c r="L95" s="359"/>
      <c r="M95" s="359"/>
      <c r="N95" s="359"/>
      <c r="O95" s="359"/>
      <c r="P95" s="359"/>
      <c r="Q95" s="359"/>
    </row>
    <row r="96" spans="1:17" ht="27.95" customHeight="1">
      <c r="A96" s="359"/>
      <c r="B96" s="359"/>
      <c r="C96" s="359"/>
      <c r="D96" s="359"/>
      <c r="E96" s="359"/>
      <c r="F96" s="359"/>
      <c r="G96" s="359"/>
      <c r="H96" s="359"/>
      <c r="I96" s="370" t="s">
        <v>167</v>
      </c>
      <c r="J96" s="359"/>
      <c r="K96" s="359"/>
      <c r="L96" s="359"/>
      <c r="M96" s="359"/>
      <c r="N96" s="359"/>
      <c r="O96" s="359"/>
      <c r="P96" s="359"/>
      <c r="Q96" s="359"/>
    </row>
    <row r="97" spans="1:17" ht="12" customHeight="1"/>
    <row r="98" spans="1:17" ht="18">
      <c r="A98" s="231"/>
      <c r="B98" s="520" t="s">
        <v>168</v>
      </c>
      <c r="C98" s="521"/>
      <c r="D98" s="521"/>
      <c r="E98" s="521"/>
      <c r="F98" s="521"/>
      <c r="G98" s="521"/>
      <c r="H98" s="521"/>
      <c r="I98" s="521"/>
      <c r="J98" s="521"/>
      <c r="K98" s="521"/>
      <c r="L98" s="522"/>
      <c r="M98" s="520" t="s">
        <v>169</v>
      </c>
      <c r="N98" s="521"/>
      <c r="O98" s="521"/>
      <c r="P98" s="521"/>
      <c r="Q98" s="522"/>
    </row>
    <row r="99" spans="1:17" ht="15.95" customHeight="1">
      <c r="A99" s="523"/>
      <c r="B99" s="525" t="s">
        <v>170</v>
      </c>
      <c r="C99" s="525" t="s">
        <v>171</v>
      </c>
      <c r="D99" s="232" t="s">
        <v>172</v>
      </c>
      <c r="E99" s="525" t="s">
        <v>173</v>
      </c>
      <c r="F99" s="525" t="s">
        <v>172</v>
      </c>
      <c r="G99" s="525" t="s">
        <v>307</v>
      </c>
      <c r="H99" s="356" t="s">
        <v>174</v>
      </c>
      <c r="I99" s="525" t="s">
        <v>65</v>
      </c>
      <c r="J99" s="525" t="s">
        <v>175</v>
      </c>
      <c r="K99" s="525" t="s">
        <v>66</v>
      </c>
      <c r="L99" s="525" t="s">
        <v>176</v>
      </c>
      <c r="M99" s="551" t="s">
        <v>177</v>
      </c>
      <c r="N99" s="527" t="s">
        <v>178</v>
      </c>
      <c r="O99" s="529" t="s">
        <v>179</v>
      </c>
      <c r="P99" s="531" t="s">
        <v>180</v>
      </c>
      <c r="Q99" s="531" t="s">
        <v>181</v>
      </c>
    </row>
    <row r="100" spans="1:17" ht="27.95" customHeight="1">
      <c r="A100" s="524"/>
      <c r="B100" s="526"/>
      <c r="C100" s="526"/>
      <c r="D100" s="233" t="s">
        <v>182</v>
      </c>
      <c r="E100" s="526"/>
      <c r="F100" s="550"/>
      <c r="G100" s="526"/>
      <c r="H100" s="357" t="s">
        <v>183</v>
      </c>
      <c r="I100" s="526"/>
      <c r="J100" s="526"/>
      <c r="K100" s="526"/>
      <c r="L100" s="526"/>
      <c r="M100" s="552"/>
      <c r="N100" s="528"/>
      <c r="O100" s="530"/>
      <c r="P100" s="532"/>
      <c r="Q100" s="532"/>
    </row>
    <row r="101" spans="1:17" ht="27.95" customHeight="1">
      <c r="A101" s="234" t="s">
        <v>184</v>
      </c>
      <c r="B101" s="256"/>
      <c r="C101" s="256"/>
      <c r="D101" s="256"/>
      <c r="E101" s="256"/>
      <c r="F101" s="256"/>
      <c r="G101" s="256"/>
      <c r="H101" s="256"/>
      <c r="I101" s="256"/>
      <c r="J101" s="256"/>
      <c r="K101" s="256"/>
      <c r="L101" s="256"/>
      <c r="M101" s="256"/>
      <c r="N101" s="256"/>
      <c r="O101" s="256"/>
      <c r="P101" s="256"/>
      <c r="Q101" s="256"/>
    </row>
    <row r="102" spans="1:17" ht="27.95" customHeight="1">
      <c r="A102" s="235" t="s">
        <v>185</v>
      </c>
      <c r="B102" s="265"/>
      <c r="C102" s="265"/>
      <c r="D102" s="265"/>
      <c r="E102" s="265"/>
      <c r="F102" s="265"/>
      <c r="G102" s="265"/>
      <c r="H102" s="265"/>
      <c r="I102" s="265"/>
      <c r="J102" s="265"/>
      <c r="K102" s="265"/>
      <c r="L102" s="265"/>
      <c r="M102" s="265"/>
      <c r="N102" s="265"/>
      <c r="O102" s="265"/>
      <c r="P102" s="265"/>
      <c r="Q102" s="265"/>
    </row>
    <row r="103" spans="1:17" ht="42" customHeight="1">
      <c r="A103" s="236" t="s">
        <v>186</v>
      </c>
      <c r="B103" s="257"/>
      <c r="C103" s="257"/>
      <c r="D103" s="257"/>
      <c r="E103" s="257"/>
      <c r="F103" s="257"/>
      <c r="G103" s="257"/>
      <c r="H103" s="257"/>
      <c r="I103" s="257"/>
      <c r="J103" s="257"/>
      <c r="K103" s="257"/>
      <c r="L103" s="257"/>
      <c r="M103" s="257"/>
      <c r="N103" s="257"/>
      <c r="O103" s="257"/>
      <c r="P103" s="257"/>
      <c r="Q103" s="257"/>
    </row>
    <row r="104" spans="1:17" ht="21.95" customHeight="1">
      <c r="A104" s="235" t="s">
        <v>187</v>
      </c>
      <c r="B104" s="265"/>
      <c r="C104" s="265"/>
      <c r="D104" s="265"/>
      <c r="E104" s="265"/>
      <c r="F104" s="265"/>
      <c r="G104" s="265"/>
      <c r="H104" s="265"/>
      <c r="I104" s="265"/>
      <c r="J104" s="265"/>
      <c r="K104" s="265"/>
      <c r="L104" s="265"/>
      <c r="M104" s="272"/>
      <c r="N104" s="265"/>
      <c r="O104" s="265"/>
      <c r="P104" s="265"/>
      <c r="Q104" s="265"/>
    </row>
    <row r="105" spans="1:17" ht="21.95" customHeight="1">
      <c r="A105" s="236" t="s">
        <v>188</v>
      </c>
      <c r="B105" s="257"/>
      <c r="C105" s="257"/>
      <c r="D105" s="257"/>
      <c r="E105" s="257"/>
      <c r="F105" s="257"/>
      <c r="G105" s="273"/>
      <c r="H105" s="257"/>
      <c r="I105" s="257"/>
      <c r="J105" s="257"/>
      <c r="K105" s="257"/>
      <c r="L105" s="257"/>
      <c r="M105" s="273"/>
      <c r="N105" s="257"/>
      <c r="O105" s="257"/>
      <c r="P105" s="257"/>
      <c r="Q105" s="257"/>
    </row>
    <row r="106" spans="1:17" ht="33.950000000000003" customHeight="1">
      <c r="A106" s="235" t="s">
        <v>189</v>
      </c>
      <c r="B106" s="265"/>
      <c r="C106" s="265"/>
      <c r="D106" s="265"/>
      <c r="E106" s="265"/>
      <c r="F106" s="265"/>
      <c r="G106" s="265"/>
      <c r="H106" s="265"/>
      <c r="I106" s="265"/>
      <c r="J106" s="265"/>
      <c r="K106" s="265"/>
      <c r="L106" s="265"/>
      <c r="M106" s="265"/>
      <c r="N106" s="265"/>
      <c r="O106" s="265"/>
      <c r="P106" s="265"/>
      <c r="Q106" s="265"/>
    </row>
    <row r="107" spans="1:17" ht="24" customHeight="1">
      <c r="A107" s="236" t="s">
        <v>190</v>
      </c>
      <c r="B107" s="257"/>
      <c r="C107" s="257"/>
      <c r="D107" s="257"/>
      <c r="E107" s="257"/>
      <c r="F107" s="257"/>
      <c r="G107" s="257"/>
      <c r="H107" s="257"/>
      <c r="I107" s="257"/>
      <c r="J107" s="257"/>
      <c r="K107" s="257"/>
      <c r="L107" s="257"/>
      <c r="M107" s="257"/>
      <c r="N107" s="257"/>
      <c r="O107" s="257"/>
      <c r="P107" s="257"/>
      <c r="Q107" s="257"/>
    </row>
    <row r="108" spans="1:17" ht="24" customHeight="1">
      <c r="A108" s="235" t="s">
        <v>191</v>
      </c>
      <c r="B108" s="272"/>
      <c r="C108" s="272"/>
      <c r="D108" s="265"/>
      <c r="E108" s="265"/>
      <c r="F108" s="265"/>
      <c r="G108" s="272"/>
      <c r="H108" s="265"/>
      <c r="I108" s="265"/>
      <c r="J108" s="265"/>
      <c r="K108" s="265"/>
      <c r="L108" s="265"/>
      <c r="M108" s="265"/>
      <c r="N108" s="272"/>
      <c r="O108" s="265"/>
      <c r="P108" s="265"/>
      <c r="Q108" s="265"/>
    </row>
    <row r="109" spans="1:17" ht="29.1" customHeight="1">
      <c r="A109" s="236" t="s">
        <v>192</v>
      </c>
      <c r="B109" s="257"/>
      <c r="C109" s="257"/>
      <c r="D109" s="257"/>
      <c r="E109" s="257"/>
      <c r="F109" s="257"/>
      <c r="G109" s="257"/>
      <c r="H109" s="257"/>
      <c r="I109" s="257"/>
      <c r="J109" s="257"/>
      <c r="K109" s="257"/>
      <c r="L109" s="257"/>
      <c r="M109" s="257"/>
      <c r="N109" s="257"/>
      <c r="O109" s="257"/>
      <c r="P109" s="257"/>
      <c r="Q109" s="257"/>
    </row>
    <row r="110" spans="1:17" ht="30" customHeight="1">
      <c r="A110" s="235" t="s">
        <v>193</v>
      </c>
      <c r="B110" s="265"/>
      <c r="C110" s="265"/>
      <c r="D110" s="265"/>
      <c r="E110" s="265"/>
      <c r="F110" s="265"/>
      <c r="G110" s="265"/>
      <c r="H110" s="265"/>
      <c r="I110" s="265"/>
      <c r="J110" s="265"/>
      <c r="K110" s="265"/>
      <c r="L110" s="265"/>
      <c r="M110" s="265"/>
      <c r="N110" s="265"/>
      <c r="O110" s="265"/>
      <c r="P110" s="265"/>
      <c r="Q110" s="265"/>
    </row>
    <row r="111" spans="1:17" ht="30" customHeight="1">
      <c r="A111" s="236" t="s">
        <v>194</v>
      </c>
      <c r="B111" s="257"/>
      <c r="C111" s="257"/>
      <c r="D111" s="257"/>
      <c r="E111" s="257"/>
      <c r="F111" s="257"/>
      <c r="G111" s="257"/>
      <c r="H111" s="257"/>
      <c r="I111" s="257"/>
      <c r="J111" s="257"/>
      <c r="K111" s="257"/>
      <c r="L111" s="257"/>
      <c r="M111" s="257"/>
      <c r="N111" s="257"/>
      <c r="O111" s="257"/>
      <c r="P111" s="257"/>
      <c r="Q111" s="257"/>
    </row>
    <row r="112" spans="1:17" ht="20.100000000000001" customHeight="1">
      <c r="A112" s="235" t="s">
        <v>195</v>
      </c>
      <c r="B112" s="265"/>
      <c r="C112" s="265"/>
      <c r="D112" s="265"/>
      <c r="E112" s="265"/>
      <c r="F112" s="265"/>
      <c r="G112" s="265"/>
      <c r="H112" s="265"/>
      <c r="I112" s="265"/>
      <c r="J112" s="265"/>
      <c r="K112" s="265"/>
      <c r="L112" s="265"/>
      <c r="M112" s="265"/>
      <c r="N112" s="265"/>
      <c r="O112" s="265"/>
      <c r="P112" s="265"/>
      <c r="Q112" s="265"/>
    </row>
    <row r="115" spans="1:17" ht="33.950000000000003" customHeight="1">
      <c r="A115" s="359"/>
      <c r="B115" s="511" t="s">
        <v>157</v>
      </c>
      <c r="C115" s="511"/>
      <c r="D115" s="511"/>
      <c r="E115" s="360"/>
      <c r="F115" s="360"/>
      <c r="G115" s="360"/>
      <c r="H115" s="361"/>
      <c r="I115" s="362"/>
      <c r="J115" s="363"/>
      <c r="K115" s="488" t="s">
        <v>158</v>
      </c>
      <c r="L115" s="488"/>
      <c r="M115" s="488"/>
      <c r="N115" s="488"/>
      <c r="O115" s="488"/>
      <c r="P115" s="488"/>
      <c r="Q115" s="488"/>
    </row>
    <row r="116" spans="1:17" s="301" customFormat="1" ht="33" customHeight="1">
      <c r="A116" s="364"/>
      <c r="B116" s="511"/>
      <c r="C116" s="511"/>
      <c r="D116" s="511"/>
      <c r="E116" s="360"/>
      <c r="F116" s="360"/>
      <c r="G116" s="365"/>
      <c r="H116" s="362"/>
      <c r="I116" s="362"/>
      <c r="J116" s="366"/>
      <c r="K116" s="488"/>
      <c r="L116" s="488"/>
      <c r="M116" s="488"/>
      <c r="N116" s="488"/>
      <c r="O116" s="488"/>
      <c r="P116" s="488"/>
      <c r="Q116" s="488"/>
    </row>
    <row r="117" spans="1:17" ht="20.100000000000001" customHeight="1">
      <c r="A117" s="359"/>
      <c r="B117" s="511"/>
      <c r="C117" s="511"/>
      <c r="D117" s="511"/>
      <c r="E117" s="363"/>
      <c r="F117" s="363"/>
      <c r="G117" s="363"/>
      <c r="H117" s="363"/>
      <c r="I117" s="363"/>
      <c r="J117" s="363"/>
      <c r="K117" s="363"/>
      <c r="L117" s="363"/>
      <c r="M117" s="363"/>
      <c r="N117" s="363"/>
      <c r="O117" s="363"/>
      <c r="P117" s="363"/>
      <c r="Q117" s="363"/>
    </row>
    <row r="118" spans="1:17" ht="36.75" customHeight="1">
      <c r="A118" s="359"/>
      <c r="B118" s="363"/>
      <c r="C118" s="363"/>
      <c r="D118" s="363"/>
      <c r="E118" s="363"/>
      <c r="F118" s="363"/>
      <c r="G118" s="363"/>
      <c r="H118" s="363"/>
      <c r="I118" s="367" t="s">
        <v>306</v>
      </c>
      <c r="J118" s="363"/>
      <c r="K118" s="363"/>
      <c r="L118" s="363"/>
      <c r="M118" s="363"/>
      <c r="N118" s="363"/>
      <c r="O118" s="363"/>
      <c r="P118" s="363"/>
      <c r="Q118" s="363"/>
    </row>
    <row r="119" spans="1:17" ht="31.5" hidden="1" customHeight="1">
      <c r="B119" s="134"/>
      <c r="C119" s="134"/>
      <c r="D119" s="134"/>
      <c r="E119" s="134"/>
      <c r="F119" s="134"/>
      <c r="G119" s="134"/>
      <c r="H119" s="134"/>
      <c r="I119" s="134"/>
      <c r="J119" s="134"/>
      <c r="K119" s="134"/>
      <c r="L119" s="134"/>
      <c r="M119" s="134"/>
      <c r="N119" s="134"/>
      <c r="O119" s="134"/>
      <c r="P119" s="134"/>
      <c r="Q119" s="134"/>
    </row>
    <row r="120" spans="1:17" ht="32.1" customHeight="1">
      <c r="B120" s="496" t="s">
        <v>159</v>
      </c>
      <c r="C120" s="496"/>
      <c r="D120" s="496"/>
      <c r="E120" s="496"/>
      <c r="F120" s="496"/>
      <c r="G120" s="496"/>
      <c r="H120" s="496"/>
      <c r="I120" s="496"/>
      <c r="J120" s="496"/>
      <c r="K120" s="496"/>
      <c r="L120" s="496"/>
      <c r="M120" s="496"/>
      <c r="N120" s="496"/>
      <c r="O120" s="496"/>
      <c r="P120" s="496"/>
      <c r="Q120" s="497"/>
    </row>
    <row r="121" spans="1:17" ht="75.75" customHeight="1">
      <c r="B121" s="498"/>
      <c r="C121" s="499"/>
      <c r="D121" s="499"/>
      <c r="E121" s="499"/>
      <c r="F121" s="499"/>
      <c r="G121" s="499"/>
      <c r="H121" s="499"/>
      <c r="I121" s="499"/>
      <c r="J121" s="499"/>
      <c r="K121" s="499"/>
      <c r="L121" s="499"/>
      <c r="M121" s="499"/>
      <c r="N121" s="499"/>
      <c r="O121" s="499"/>
      <c r="P121" s="499"/>
      <c r="Q121" s="500"/>
    </row>
    <row r="122" spans="1:17" ht="15.75" customHeight="1">
      <c r="B122" s="134"/>
      <c r="C122" s="134"/>
      <c r="D122" s="134"/>
      <c r="E122" s="134"/>
      <c r="F122" s="134"/>
      <c r="G122" s="134"/>
      <c r="H122" s="134"/>
      <c r="I122" s="134"/>
      <c r="J122" s="134"/>
      <c r="K122" s="134"/>
      <c r="L122" s="134"/>
      <c r="M122" s="134"/>
      <c r="N122" s="134"/>
      <c r="O122" s="134"/>
      <c r="P122" s="134"/>
      <c r="Q122" s="134"/>
    </row>
    <row r="123" spans="1:17" ht="14.25">
      <c r="B123" s="496" t="s">
        <v>160</v>
      </c>
      <c r="C123" s="496"/>
      <c r="D123" s="496"/>
      <c r="E123" s="496"/>
      <c r="F123" s="496"/>
      <c r="G123" s="496"/>
      <c r="H123" s="496"/>
      <c r="I123" s="496"/>
      <c r="J123" s="496"/>
      <c r="K123" s="496"/>
      <c r="L123" s="496"/>
      <c r="M123" s="496"/>
      <c r="N123" s="496"/>
      <c r="O123" s="496"/>
      <c r="P123" s="496"/>
      <c r="Q123" s="497"/>
    </row>
    <row r="124" spans="1:17">
      <c r="B124" s="501" t="s">
        <v>161</v>
      </c>
      <c r="C124" s="502"/>
      <c r="D124" s="502"/>
      <c r="E124" s="502"/>
      <c r="F124" s="502"/>
      <c r="G124" s="502"/>
      <c r="H124" s="502"/>
      <c r="I124" s="502"/>
      <c r="J124" s="502"/>
      <c r="K124" s="502"/>
      <c r="L124" s="502"/>
      <c r="M124" s="502"/>
      <c r="N124" s="502"/>
      <c r="O124" s="502"/>
      <c r="P124" s="502"/>
      <c r="Q124" s="503"/>
    </row>
    <row r="125" spans="1:17" ht="35.25" customHeight="1">
      <c r="B125" s="504"/>
      <c r="C125" s="505"/>
      <c r="D125" s="505"/>
      <c r="E125" s="505"/>
      <c r="F125" s="505"/>
      <c r="G125" s="505"/>
      <c r="H125" s="505"/>
      <c r="I125" s="505"/>
      <c r="J125" s="505"/>
      <c r="K125" s="505"/>
      <c r="L125" s="505"/>
      <c r="M125" s="505"/>
      <c r="N125" s="505"/>
      <c r="O125" s="505"/>
      <c r="P125" s="505"/>
      <c r="Q125" s="506"/>
    </row>
    <row r="126" spans="1:17" ht="15.75">
      <c r="B126" s="134"/>
      <c r="C126" s="134"/>
      <c r="D126" s="134"/>
      <c r="E126" s="134"/>
      <c r="F126" s="134"/>
      <c r="G126" s="134"/>
      <c r="H126" s="134"/>
      <c r="I126" s="134"/>
      <c r="J126" s="134"/>
      <c r="K126" s="134"/>
      <c r="L126" s="134"/>
      <c r="M126" s="134"/>
      <c r="N126" s="134"/>
      <c r="O126" s="134"/>
      <c r="P126" s="134"/>
      <c r="Q126" s="134"/>
    </row>
    <row r="127" spans="1:17" ht="14.25">
      <c r="B127" s="496" t="s">
        <v>162</v>
      </c>
      <c r="C127" s="496"/>
      <c r="D127" s="496"/>
      <c r="E127" s="496"/>
      <c r="F127" s="496"/>
      <c r="G127" s="496"/>
      <c r="H127" s="496"/>
      <c r="I127" s="496"/>
      <c r="J127" s="496"/>
      <c r="K127" s="496"/>
      <c r="L127" s="496"/>
      <c r="M127" s="496"/>
      <c r="N127" s="496"/>
      <c r="O127" s="496"/>
      <c r="P127" s="496"/>
      <c r="Q127" s="497"/>
    </row>
    <row r="128" spans="1:17" ht="15.75">
      <c r="B128" s="498"/>
      <c r="C128" s="499"/>
      <c r="D128" s="499"/>
      <c r="E128" s="499"/>
      <c r="F128" s="499"/>
      <c r="G128" s="499"/>
      <c r="H128" s="499"/>
      <c r="I128" s="499"/>
      <c r="J128" s="499"/>
      <c r="K128" s="499"/>
      <c r="L128" s="499"/>
      <c r="M128" s="499"/>
      <c r="N128" s="499"/>
      <c r="O128" s="499"/>
      <c r="P128" s="499"/>
      <c r="Q128" s="500"/>
    </row>
    <row r="129" spans="2:17" ht="15.75" customHeight="1">
      <c r="B129" s="134"/>
      <c r="C129" s="134"/>
      <c r="D129" s="134"/>
      <c r="E129" s="134"/>
      <c r="F129" s="134"/>
      <c r="G129" s="134"/>
      <c r="H129" s="134"/>
      <c r="I129" s="134"/>
      <c r="J129" s="134"/>
      <c r="K129" s="134"/>
      <c r="L129" s="134"/>
      <c r="M129" s="134"/>
      <c r="N129" s="134"/>
      <c r="O129" s="134"/>
      <c r="P129" s="134"/>
      <c r="Q129" s="134"/>
    </row>
    <row r="130" spans="2:17" ht="14.25">
      <c r="B130" s="507" t="s">
        <v>163</v>
      </c>
      <c r="C130" s="507"/>
      <c r="D130" s="507"/>
      <c r="E130" s="507"/>
      <c r="F130" s="507"/>
      <c r="G130" s="507"/>
      <c r="H130" s="507"/>
      <c r="I130" s="507"/>
      <c r="J130" s="507"/>
      <c r="K130" s="507"/>
      <c r="L130" s="507"/>
      <c r="M130" s="507"/>
      <c r="N130" s="507"/>
      <c r="O130" s="507"/>
      <c r="P130" s="507"/>
      <c r="Q130" s="508"/>
    </row>
    <row r="131" spans="2:17" ht="48" customHeight="1">
      <c r="B131" s="498"/>
      <c r="C131" s="499"/>
      <c r="D131" s="499"/>
      <c r="E131" s="499"/>
      <c r="F131" s="499"/>
      <c r="G131" s="499"/>
      <c r="H131" s="499"/>
      <c r="I131" s="499"/>
      <c r="J131" s="499"/>
      <c r="K131" s="499"/>
      <c r="L131" s="499"/>
      <c r="M131" s="499"/>
      <c r="N131" s="499"/>
      <c r="O131" s="499"/>
      <c r="P131" s="499"/>
      <c r="Q131" s="500"/>
    </row>
    <row r="132" spans="2:17" ht="15.75">
      <c r="B132" s="134"/>
      <c r="C132" s="134"/>
      <c r="D132" s="134"/>
      <c r="E132" s="134"/>
      <c r="F132" s="134"/>
      <c r="G132" s="134"/>
      <c r="H132" s="134"/>
      <c r="I132" s="134"/>
      <c r="J132" s="134"/>
      <c r="K132" s="134"/>
      <c r="L132" s="134"/>
      <c r="M132" s="134"/>
      <c r="N132" s="134"/>
      <c r="O132" s="134"/>
      <c r="P132" s="134"/>
      <c r="Q132" s="134"/>
    </row>
    <row r="133" spans="2:17" ht="15.75">
      <c r="B133" s="134"/>
      <c r="C133" s="495" t="s">
        <v>164</v>
      </c>
      <c r="D133" s="495"/>
      <c r="E133" s="495"/>
      <c r="F133" s="495"/>
      <c r="G133" s="495"/>
      <c r="H133" s="495"/>
      <c r="I133" s="495"/>
      <c r="J133" s="495"/>
      <c r="K133" s="495"/>
      <c r="L133" s="495"/>
      <c r="M133" s="495"/>
      <c r="N133" s="495"/>
      <c r="O133" s="495"/>
      <c r="P133" s="495"/>
      <c r="Q133" s="495"/>
    </row>
  </sheetData>
  <sheetProtection formatRows="0" selectLockedCells="1"/>
  <mergeCells count="159">
    <mergeCell ref="B1:C1"/>
    <mergeCell ref="A3:C3"/>
    <mergeCell ref="A4:C4"/>
    <mergeCell ref="A5:C5"/>
    <mergeCell ref="A8:F8"/>
    <mergeCell ref="G8:I8"/>
    <mergeCell ref="A14:G14"/>
    <mergeCell ref="I14:P17"/>
    <mergeCell ref="A16:G16"/>
    <mergeCell ref="A17:C17"/>
    <mergeCell ref="E17:F17"/>
    <mergeCell ref="A18:C18"/>
    <mergeCell ref="E18:F18"/>
    <mergeCell ref="J8:L8"/>
    <mergeCell ref="M8:O8"/>
    <mergeCell ref="A10:P10"/>
    <mergeCell ref="A11:P11"/>
    <mergeCell ref="A13:G13"/>
    <mergeCell ref="I13:P13"/>
    <mergeCell ref="A23:C23"/>
    <mergeCell ref="D23:G23"/>
    <mergeCell ref="B26:C26"/>
    <mergeCell ref="O26:Q27"/>
    <mergeCell ref="A29:G29"/>
    <mergeCell ref="A31:E31"/>
    <mergeCell ref="F31:N31"/>
    <mergeCell ref="A19:C19"/>
    <mergeCell ref="E19:F19"/>
    <mergeCell ref="A20:C20"/>
    <mergeCell ref="E20:F20"/>
    <mergeCell ref="I20:P20"/>
    <mergeCell ref="A21:C21"/>
    <mergeCell ref="E21:F21"/>
    <mergeCell ref="I21:P24"/>
    <mergeCell ref="A22:C22"/>
    <mergeCell ref="E22:F22"/>
    <mergeCell ref="A35:E35"/>
    <mergeCell ref="F35:N35"/>
    <mergeCell ref="A36:E36"/>
    <mergeCell ref="F36:N36"/>
    <mergeCell ref="A37:E37"/>
    <mergeCell ref="F37:N37"/>
    <mergeCell ref="A32:E32"/>
    <mergeCell ref="F32:N32"/>
    <mergeCell ref="A33:E33"/>
    <mergeCell ref="F33:N33"/>
    <mergeCell ref="A34:E34"/>
    <mergeCell ref="F34:N34"/>
    <mergeCell ref="O39:P39"/>
    <mergeCell ref="B43:C43"/>
    <mergeCell ref="I44:K44"/>
    <mergeCell ref="N44:Q44"/>
    <mergeCell ref="J45:Q45"/>
    <mergeCell ref="B46:D46"/>
    <mergeCell ref="F46:K46"/>
    <mergeCell ref="A38:E38"/>
    <mergeCell ref="F38:N38"/>
    <mergeCell ref="A39:B39"/>
    <mergeCell ref="C39:D39"/>
    <mergeCell ref="E39:F39"/>
    <mergeCell ref="G39:H39"/>
    <mergeCell ref="I39:J39"/>
    <mergeCell ref="K39:L39"/>
    <mergeCell ref="M39:N39"/>
    <mergeCell ref="A49:E49"/>
    <mergeCell ref="F49:K49"/>
    <mergeCell ref="M49:Q49"/>
    <mergeCell ref="A50:E50"/>
    <mergeCell ref="F50:K50"/>
    <mergeCell ref="M50:Q50"/>
    <mergeCell ref="A47:E47"/>
    <mergeCell ref="F47:K47"/>
    <mergeCell ref="M47:Q47"/>
    <mergeCell ref="A48:E48"/>
    <mergeCell ref="F48:K48"/>
    <mergeCell ref="M48:Q48"/>
    <mergeCell ref="A51:E51"/>
    <mergeCell ref="F51:K51"/>
    <mergeCell ref="M51:Q51"/>
    <mergeCell ref="A53:I53"/>
    <mergeCell ref="K53:Q53"/>
    <mergeCell ref="A54:F54"/>
    <mergeCell ref="H54:I54"/>
    <mergeCell ref="K54:O54"/>
    <mergeCell ref="P54:Q54"/>
    <mergeCell ref="Q67:Q68"/>
    <mergeCell ref="A68:D68"/>
    <mergeCell ref="I68:N68"/>
    <mergeCell ref="A56:G56"/>
    <mergeCell ref="I56:M56"/>
    <mergeCell ref="N56:O56"/>
    <mergeCell ref="P56:Q56"/>
    <mergeCell ref="A57:G60"/>
    <mergeCell ref="I57:Q59"/>
    <mergeCell ref="K60:L60"/>
    <mergeCell ref="N60:P60"/>
    <mergeCell ref="A69:D69"/>
    <mergeCell ref="I69:N69"/>
    <mergeCell ref="A70:D70"/>
    <mergeCell ref="I70:N70"/>
    <mergeCell ref="A71:D71"/>
    <mergeCell ref="I71:N71"/>
    <mergeCell ref="A64:C64"/>
    <mergeCell ref="E64:I64"/>
    <mergeCell ref="J64:P64"/>
    <mergeCell ref="A67:D67"/>
    <mergeCell ref="I67:N67"/>
    <mergeCell ref="A76:D76"/>
    <mergeCell ref="I76:N76"/>
    <mergeCell ref="A77:D77"/>
    <mergeCell ref="A78:D78"/>
    <mergeCell ref="I78:N78"/>
    <mergeCell ref="A79:D79"/>
    <mergeCell ref="I79:N79"/>
    <mergeCell ref="A72:D72"/>
    <mergeCell ref="A73:D73"/>
    <mergeCell ref="I73:N73"/>
    <mergeCell ref="A74:D74"/>
    <mergeCell ref="I74:N74"/>
    <mergeCell ref="A75:D75"/>
    <mergeCell ref="I75:N75"/>
    <mergeCell ref="K94:Q94"/>
    <mergeCell ref="B98:L98"/>
    <mergeCell ref="M98:Q98"/>
    <mergeCell ref="A80:D80"/>
    <mergeCell ref="I80:N80"/>
    <mergeCell ref="I92:J92"/>
    <mergeCell ref="K92:Q92"/>
    <mergeCell ref="I93:J93"/>
    <mergeCell ref="K93:Q93"/>
    <mergeCell ref="A99:A100"/>
    <mergeCell ref="B99:B100"/>
    <mergeCell ref="C99:C100"/>
    <mergeCell ref="E99:E100"/>
    <mergeCell ref="F99:F100"/>
    <mergeCell ref="G99:G100"/>
    <mergeCell ref="A94:C94"/>
    <mergeCell ref="D94:E94"/>
    <mergeCell ref="I94:J94"/>
    <mergeCell ref="B131:Q131"/>
    <mergeCell ref="C133:Q133"/>
    <mergeCell ref="B121:Q121"/>
    <mergeCell ref="B123:Q123"/>
    <mergeCell ref="B124:Q125"/>
    <mergeCell ref="B127:Q127"/>
    <mergeCell ref="B128:Q128"/>
    <mergeCell ref="B130:Q130"/>
    <mergeCell ref="O99:O100"/>
    <mergeCell ref="P99:P100"/>
    <mergeCell ref="Q99:Q100"/>
    <mergeCell ref="B115:D117"/>
    <mergeCell ref="K115:Q116"/>
    <mergeCell ref="B120:Q120"/>
    <mergeCell ref="I99:I100"/>
    <mergeCell ref="J99:J100"/>
    <mergeCell ref="K99:K100"/>
    <mergeCell ref="L99:L100"/>
    <mergeCell ref="M99:M100"/>
    <mergeCell ref="N99:N100"/>
  </mergeCells>
  <hyperlinks>
    <hyperlink ref="O39" location="fragilité" display="Voir le détail du positionnement"/>
    <hyperlink ref="P39" location="fragilité" display="fragilité"/>
    <hyperlink ref="I44" r:id="rId1" tooltip="accès à CAP école inclusive"/>
    <hyperlink ref="J44" r:id="rId2" tooltip="accès à CAP école inclusive" display="https://www.reseau-canope.fr/cap-ecole-inclusive/observer.html"/>
    <hyperlink ref="K44" r:id="rId3" tooltip="accès à CAP école inclusive" display="https://www.reseau-canope.fr/cap-ecole-inclusive/observer.html"/>
    <hyperlink ref="N44:P44" r:id="rId4" display="Je m'aide du DIB pour trouver les aides adaptées  "/>
    <hyperlink ref="N44:Q44" r:id="rId5" display="Je m'aide du DIB pour trouver les aides adaptées  "/>
  </hyperlinks>
  <pageMargins left="0.47685039370078741" right="0.39685039370078745" top="0.41000000000000009" bottom="0.25" header="0.5" footer="0.29000000000000004"/>
  <pageSetup paperSize="9" orientation="landscape" horizontalDpi="4294967292" verticalDpi="4294967292" r:id="rId6"/>
  <rowBreaks count="2" manualBreakCount="2">
    <brk id="25" max="16383" man="1"/>
    <brk id="91" max="16383" man="1"/>
  </rowBreaks>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'Entrée des observations'!A5:A49</xm:f>
          </x14:formula1>
          <xm:sqref>G8:I8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41</vt:i4>
      </vt:variant>
      <vt:variant>
        <vt:lpstr>Plages nommées</vt:lpstr>
      </vt:variant>
      <vt:variant>
        <vt:i4>2</vt:i4>
      </vt:variant>
    </vt:vector>
  </HeadingPairs>
  <TitlesOfParts>
    <vt:vector size="43" baseType="lpstr">
      <vt:lpstr>Accueil</vt:lpstr>
      <vt:lpstr>Entrée des observations</vt:lpstr>
      <vt:lpstr>Récapitulatif classe</vt:lpstr>
      <vt:lpstr>strategies pédagogiques</vt:lpstr>
      <vt:lpstr>Fiche profil classe</vt:lpstr>
      <vt:lpstr>Suivi élève</vt:lpstr>
      <vt:lpstr>Suivi élève (2)</vt:lpstr>
      <vt:lpstr>Suivi élève (3)</vt:lpstr>
      <vt:lpstr>Suivi élève (4)</vt:lpstr>
      <vt:lpstr>Suivi élève (5)</vt:lpstr>
      <vt:lpstr>Suivi élève (6)</vt:lpstr>
      <vt:lpstr>Suivi élève (7)</vt:lpstr>
      <vt:lpstr>Suivi élève (8)</vt:lpstr>
      <vt:lpstr>Suivi élève (9)</vt:lpstr>
      <vt:lpstr>Suivi élève (10)</vt:lpstr>
      <vt:lpstr>Suivi élève (11)</vt:lpstr>
      <vt:lpstr>Suivi élève (12)</vt:lpstr>
      <vt:lpstr>Suivi élève (13)</vt:lpstr>
      <vt:lpstr>Suivi élève (14)</vt:lpstr>
      <vt:lpstr>Suivi élève (15)</vt:lpstr>
      <vt:lpstr>Suivi élève (16)</vt:lpstr>
      <vt:lpstr>Suivi élève (17)</vt:lpstr>
      <vt:lpstr>Suivi élève (18)</vt:lpstr>
      <vt:lpstr>Suivi élève (19)</vt:lpstr>
      <vt:lpstr>Suivi élève (20)</vt:lpstr>
      <vt:lpstr>Suivi élève (21)</vt:lpstr>
      <vt:lpstr>Suivi élève (22)</vt:lpstr>
      <vt:lpstr>Suivi élève (23)</vt:lpstr>
      <vt:lpstr>Suivi élève (24)</vt:lpstr>
      <vt:lpstr>Suivi élève (25)</vt:lpstr>
      <vt:lpstr>Suivi élève (26)</vt:lpstr>
      <vt:lpstr>Suivi élève (27)</vt:lpstr>
      <vt:lpstr>Suivi élève (28)</vt:lpstr>
      <vt:lpstr>Suivi élève (29)</vt:lpstr>
      <vt:lpstr>Suivi élève (30)</vt:lpstr>
      <vt:lpstr>Suivi élève (31)</vt:lpstr>
      <vt:lpstr>Suivi élève (32)</vt:lpstr>
      <vt:lpstr>Suivi élève (33)</vt:lpstr>
      <vt:lpstr>Suivi élève (34)</vt:lpstr>
      <vt:lpstr>Suivi élève (35)</vt:lpstr>
      <vt:lpstr>bilan socle</vt:lpstr>
      <vt:lpstr>'bilan socle'!Zone_d_impression</vt:lpstr>
      <vt:lpstr>'Entrée des observations'!Zone_d_impression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Déborah Ysewyn</dc:creator>
  <cp:lastModifiedBy>ldhont</cp:lastModifiedBy>
  <cp:lastPrinted>2021-05-20T14:06:08Z</cp:lastPrinted>
  <dcterms:created xsi:type="dcterms:W3CDTF">2021-01-12T10:23:01Z</dcterms:created>
  <dcterms:modified xsi:type="dcterms:W3CDTF">2022-08-31T18:42:36Z</dcterms:modified>
</cp:coreProperties>
</file>